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CEC02057-AFF7-4813-9B9B-C8B89D958905}" xr6:coauthVersionLast="47" xr6:coauthVersionMax="47" xr10:uidLastSave="{00000000-0000-0000-0000-000000000000}"/>
  <workbookProtection workbookAlgorithmName="SHA-512" workbookHashValue="RVpnS0TTQDvEL+UqOOe4zHvkCCV6DAxuaXogzmJ88Vpr4itZA7Is55Xqmbs9iHBJ7KNj8y3WlkwHE7iEl+pWzw==" workbookSaltValue="P3SqzFXkENptWgBzUPj1lQ==" workbookSpinCount="100000" lockStructure="1"/>
  <bookViews>
    <workbookView xWindow="-98" yWindow="-98" windowWidth="28996" windowHeight="15675" firstSheet="1" activeTab="7" xr2:uid="{00000000-000D-0000-FFFF-FFFF00000000}"/>
  </bookViews>
  <sheets>
    <sheet name="Significance" sheetId="43" r:id="rId1"/>
    <sheet name="Reporting" sheetId="44" r:id="rId2"/>
    <sheet name="Auswertung" sheetId="46" r:id="rId3"/>
    <sheet name="Datenübernahme" sheetId="47" r:id="rId4"/>
    <sheet name="Signifikanz" sheetId="48" r:id="rId5"/>
    <sheet name="Ausfüllhinweise" sheetId="49" r:id="rId6"/>
    <sheet name="Kurzanleitung" sheetId="50" r:id="rId7"/>
    <sheet name="Kontakt" sheetId="33" r:id="rId8"/>
    <sheet name="Teilnehmerdaten" sheetId="17" state="hidden" r:id="rId9"/>
    <sheet name="Ergebnisse" sheetId="5" r:id="rId10"/>
    <sheet name="Mitteilungen" sheetId="15" r:id="rId11"/>
    <sheet name="Natrium" sheetId="34" state="hidden" r:id="rId12"/>
    <sheet name="pH" sheetId="18" state="hidden" r:id="rId13"/>
    <sheet name="GSaeure" sheetId="21" state="hidden" r:id="rId14"/>
    <sheet name="Milchsre" sheetId="42" state="hidden" r:id="rId15"/>
    <sheet name="D-Milchsre" sheetId="22" state="hidden" r:id="rId16"/>
    <sheet name="L-Milchsre" sheetId="23" state="hidden" r:id="rId17"/>
    <sheet name="Ascorbin" sheetId="24" state="hidden" r:id="rId18"/>
    <sheet name="Flüchtige" sheetId="25" state="hidden" r:id="rId19"/>
    <sheet name="Kochsalz" sheetId="26" state="hidden" r:id="rId20"/>
  </sheets>
  <externalReferences>
    <externalReference r:id="rId21"/>
    <externalReference r:id="rId22"/>
    <externalReference r:id="rId23"/>
    <externalReference r:id="rId24"/>
    <externalReference r:id="rId25"/>
    <externalReference r:id="rId26"/>
    <externalReference r:id="rId27"/>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 localSheetId="11">#REF!</definedName>
    <definedName name="Parameter2">GSaeure!$B$5:$B$12</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7">[4]Parameter2!$B$3:$B$18</definedName>
    <definedName name="test" localSheetId="6">[7]Parameter2!$B$3:$B$18</definedName>
    <definedName name="test" localSheetId="11">[5]Parameter2!$B$3:$B$18</definedName>
    <definedName name="test" localSheetId="1">[1]Parameter2!$B$3:$B$18</definedName>
    <definedName name="test">[4]Parameter2!$B$3:$B$18</definedName>
    <definedName name="test1" localSheetId="5">[4]Parameter2!$B$3:$B$18</definedName>
    <definedName name="test1" localSheetId="6">[4]Parameter2!$B$3:$B$18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5" l="1"/>
  <c r="H20" i="5"/>
  <c r="F21" i="5"/>
  <c r="B36" i="5" s="1"/>
  <c r="F20" i="5"/>
  <c r="B34" i="5" s="1"/>
  <c r="C1" i="42"/>
  <c r="A13" i="5" l="1"/>
  <c r="B10" i="17" l="1"/>
  <c r="B11" i="17"/>
  <c r="A12" i="5" l="1"/>
  <c r="E5" i="5"/>
  <c r="E4" i="5"/>
  <c r="B4" i="17"/>
  <c r="I25" i="5"/>
  <c r="L25" i="5"/>
  <c r="K25" i="5"/>
  <c r="J25" i="5"/>
  <c r="H25" i="5"/>
  <c r="G25" i="5"/>
  <c r="F25" i="5"/>
  <c r="L16" i="5"/>
  <c r="K16" i="5"/>
  <c r="J16" i="5"/>
  <c r="H16" i="5"/>
  <c r="G16" i="5"/>
  <c r="F16" i="5"/>
  <c r="C15" i="17"/>
  <c r="C16" i="17"/>
  <c r="C17" i="17"/>
  <c r="C18" i="17"/>
  <c r="C19" i="17"/>
  <c r="B20" i="17"/>
  <c r="C20" i="17"/>
  <c r="A18" i="5"/>
  <c r="A29" i="5" s="1"/>
  <c r="F18" i="5"/>
  <c r="B29" i="5"/>
  <c r="A19" i="5"/>
  <c r="B14" i="17" s="1"/>
  <c r="F19" i="5"/>
  <c r="B31" i="5" s="1"/>
  <c r="G19" i="5"/>
  <c r="A20" i="5"/>
  <c r="A34" i="5" s="1"/>
  <c r="A21" i="5"/>
  <c r="B16" i="17" s="1"/>
  <c r="A22" i="5"/>
  <c r="A38" i="5" s="1"/>
  <c r="F22" i="5"/>
  <c r="B38" i="5" s="1"/>
  <c r="G22" i="5"/>
  <c r="B18" i="17"/>
  <c r="F23" i="5"/>
  <c r="B41" i="5" s="1"/>
  <c r="B19" i="17"/>
  <c r="A43" i="5"/>
  <c r="F24" i="5"/>
  <c r="B43" i="5" s="1"/>
  <c r="B16" i="33"/>
  <c r="B17" i="33"/>
  <c r="B18" i="33"/>
  <c r="B19" i="33"/>
  <c r="H1" i="15"/>
  <c r="C1" i="18"/>
  <c r="H18" i="5" s="1"/>
  <c r="C1" i="21"/>
  <c r="H19" i="5" s="1"/>
  <c r="C21" i="21"/>
  <c r="I19" i="5" s="1"/>
  <c r="C1" i="22"/>
  <c r="C1" i="23"/>
  <c r="C1" i="24"/>
  <c r="H22" i="5" s="1"/>
  <c r="C24" i="24"/>
  <c r="I22" i="5" s="1"/>
  <c r="C1" i="25"/>
  <c r="H23" i="5" s="1"/>
  <c r="C1" i="26"/>
  <c r="H24" i="5" s="1"/>
  <c r="B1" i="17"/>
  <c r="B2" i="17"/>
  <c r="D5" i="17"/>
  <c r="D8" i="17" s="1"/>
  <c r="B5" i="17" s="1"/>
  <c r="B6" i="17"/>
  <c r="B7" i="17"/>
  <c r="C13" i="17"/>
  <c r="C14" i="17"/>
  <c r="A35" i="5" l="1"/>
  <c r="A61" i="5"/>
  <c r="A56" i="5"/>
  <c r="A37" i="5"/>
  <c r="A59" i="5"/>
  <c r="B17" i="17"/>
  <c r="A65" i="5"/>
  <c r="A63" i="5"/>
  <c r="A33" i="5"/>
  <c r="B13" i="17"/>
  <c r="A30" i="5"/>
  <c r="A44" i="5"/>
  <c r="A40" i="5"/>
  <c r="A42" i="5"/>
  <c r="A36" i="5"/>
  <c r="B1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7F753FA7-1909-4C0E-8F7A-6513748B9AC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D96E5894-1989-431B-8E80-DABD263D1B4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9C1D0073-32AB-4647-9760-4105424D35B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<sst xmlns="http://schemas.openxmlformats.org/spreadsheetml/2006/main" count="362" uniqueCount="292">
  <si>
    <t>Parameter</t>
  </si>
  <si>
    <t>Einheit</t>
  </si>
  <si>
    <t>Postleitzahl</t>
  </si>
  <si>
    <t>ergebnisse@lvus.de</t>
  </si>
  <si>
    <t>Sonstiges</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</si>
  <si>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</si>
  <si>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</si>
  <si>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</si>
  <si>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</si>
  <si>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</si>
  <si>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</si>
  <si>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</si>
  <si>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</si>
  <si>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</si>
  <si>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</si>
  <si>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</si>
  <si>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</si>
  <si>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</si>
  <si>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</si>
  <si>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</si>
  <si>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</si>
  <si>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</si>
  <si>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</si>
  <si>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</si>
  <si>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</si>
  <si>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Methode</t>
  </si>
  <si>
    <t>Bezeichnung des Analysenverfahrens</t>
  </si>
  <si>
    <t>Anzahl</t>
  </si>
  <si>
    <t>Modifikation</t>
  </si>
  <si>
    <t>x</t>
  </si>
  <si>
    <t>pH-Wert</t>
  </si>
  <si>
    <t>ohne</t>
  </si>
  <si>
    <t>Titrierbare Gesamtsäure</t>
  </si>
  <si>
    <t>Teilnahmen</t>
  </si>
  <si>
    <t>Potentiometrisch</t>
  </si>
  <si>
    <t>Kochsalz</t>
  </si>
  <si>
    <t>Tabelle wurde bereits einmal erfolgreich gesendet, es handelt sich um eine Aktualisierung:</t>
  </si>
  <si>
    <t>Nach Mohr</t>
  </si>
  <si>
    <t>§ 64 LFGB Nr. L 31.00-2 (= L 26.26-4)</t>
  </si>
  <si>
    <t>§ 64 LFGB Nr. L 31.00-2 (= L 26.26-4), modifiziert</t>
  </si>
  <si>
    <t>§ 64 LFGB Nr. L 26.04-3</t>
  </si>
  <si>
    <t>§ 64 LFGB Nr. L 26.04-3, modifiziert</t>
  </si>
  <si>
    <t>§ 64 LFGB Nr. L 26.04-4</t>
  </si>
  <si>
    <t>§ 64 LFGB Nr. L 26.04-4, modifiziert</t>
  </si>
  <si>
    <t>§ 64 LFGB Nr. L 26.04-1</t>
  </si>
  <si>
    <t>§ 64 LFGB Nr. L 26.04-1, modifiziert</t>
  </si>
  <si>
    <t>§ 64 LFGB Nr. L 31.00-3 (= L 26.26.15)</t>
  </si>
  <si>
    <t>§ 64 LFGB Nr. L 31.00-3 (= L 26.26.15), modifiziert</t>
  </si>
  <si>
    <t>Signifikante
Stellen</t>
  </si>
  <si>
    <t>Sauerkraut</t>
  </si>
  <si>
    <t>07</t>
  </si>
  <si>
    <t>g/100 ml</t>
  </si>
  <si>
    <t>D-Milchsäure</t>
  </si>
  <si>
    <t>L-Milchsäure</t>
  </si>
  <si>
    <t>L-Ascorbinsäure</t>
  </si>
  <si>
    <t>mg/100 ml</t>
  </si>
  <si>
    <t>Titrierbare Gesamtsäure
(als Essigsäure)</t>
  </si>
  <si>
    <t>Flüchtige Säure (als Essigsäure)</t>
  </si>
  <si>
    <t>Polarographisch</t>
  </si>
  <si>
    <t>Titration mit Dichlorphenylindophenol</t>
  </si>
  <si>
    <r>
      <t xml:space="preserve">Fujita A. und Ebihara T. in Biochem </t>
    </r>
    <r>
      <rPr>
        <u/>
        <sz val="10"/>
        <rFont val="Times New Roman"/>
        <family val="1"/>
      </rPr>
      <t>290</t>
    </r>
    <r>
      <rPr>
        <sz val="10"/>
        <rFont val="Times New Roman"/>
        <family val="1"/>
      </rPr>
      <t xml:space="preserve"> 182 (1936) und </t>
    </r>
    <r>
      <rPr>
        <u/>
        <sz val="10"/>
        <rFont val="Times New Roman"/>
        <family val="1"/>
      </rPr>
      <t>300</t>
    </r>
    <r>
      <rPr>
        <sz val="10"/>
        <rFont val="Times New Roman"/>
        <family val="1"/>
      </rPr>
      <t xml:space="preserve"> 136 (1936)</t>
    </r>
  </si>
  <si>
    <t>Anhang 14 der VO (EWG) Nr. 2676/90 und IFU Nr. 5 (1962) (Wasserdampfdestillation)</t>
  </si>
  <si>
    <t>DIN EN ISO 10304-1 (1995-4)</t>
  </si>
  <si>
    <t>§ 64 LFGB Nr. L 26.04-5</t>
  </si>
  <si>
    <t>§ 64 LFGB Nr. L 26.04-5, modifiziert</t>
  </si>
  <si>
    <t>§ 64 LFGB Nr. L 52.01.01-7, modifiziert</t>
  </si>
  <si>
    <t>§ 64 LFGB Nr. L 13.05-4, modifiziert</t>
  </si>
  <si>
    <t>Enzymatisch nach r-biopharm /  Roche Nr. 10 139 084 035</t>
  </si>
  <si>
    <t>Enzymatisch nach SCIL Nr. 100 28 91</t>
  </si>
  <si>
    <t>§ 64 LFGB Nr. L 26.04-2 (Titration mit Dichlorphenylindophenol)</t>
  </si>
  <si>
    <t>§ 64 LFGB Nr. L 26.04-2 (Titration mit Dichlorphenylindophenol), modifiziert</t>
  </si>
  <si>
    <t>§ 64 LFGB Nr. L 13.05-4</t>
  </si>
  <si>
    <t>Deadline</t>
  </si>
  <si>
    <t>§ 64 LFGB Nr. L 52.06-3</t>
  </si>
  <si>
    <t>§ 64 LFGB Nr. L 52.06-3, modifiziert</t>
  </si>
  <si>
    <t>HPLC-Verfahren (unterschiedliche Detektoren)</t>
  </si>
  <si>
    <t>HPLC mit DAD als Summe Ascorbinsäure + Dehydroascorbinsäure nach Derivatisierung</t>
  </si>
  <si>
    <t>interne Teilnahme:</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</si>
  <si>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</si>
  <si>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</si>
  <si>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</si>
  <si>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Enzymatisch nach r-biopharm / Roche Nr. 11 112 821 035</t>
  </si>
  <si>
    <t>Zusätzliche Angaben</t>
  </si>
  <si>
    <t>Beschreibung der verwendeten Analysenverfahren</t>
  </si>
  <si>
    <t>Untersuchungsergebnisse</t>
  </si>
  <si>
    <t>Titration</t>
  </si>
  <si>
    <t>Titration bis pH 7,0</t>
  </si>
  <si>
    <t>Titration bis pH 8,1</t>
  </si>
  <si>
    <t>Titration bis pH 8,2</t>
  </si>
  <si>
    <t>pH-Wert des Endpunktes</t>
  </si>
  <si>
    <t>Sonstiger pH-Wert</t>
  </si>
  <si>
    <t>Enzymatischer UV-Test: Bestimmung von D- und L-Milchsäure mit Einzelreagenzien</t>
  </si>
  <si>
    <t>Prinzip des Verfahrens</t>
  </si>
  <si>
    <t>Prinzip</t>
  </si>
  <si>
    <t>Enzymatische Bestimmung von L-Ascorbinsäure</t>
  </si>
  <si>
    <t>Polarographie</t>
  </si>
  <si>
    <t>§ 64 LFGB Nr. L 52.01.01-7</t>
  </si>
  <si>
    <t>Potentiometrische Titration mit Silbernitratlösung (auch automatisiert)</t>
  </si>
  <si>
    <t>HPLC (diverse Säulen und Detektoren)</t>
  </si>
  <si>
    <t>Abdampfmethode</t>
  </si>
  <si>
    <t>IFU Nr. 37</t>
  </si>
  <si>
    <t>IFU Nr. 17a</t>
  </si>
  <si>
    <t>IFU Nr. 55</t>
  </si>
  <si>
    <t>IFU Nr. 3</t>
  </si>
  <si>
    <t>IFU Nr. 11</t>
  </si>
  <si>
    <t>ja / yes</t>
  </si>
  <si>
    <t>nein / no</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</si>
  <si>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</si>
  <si>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</si>
  <si>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</si>
  <si>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</si>
  <si>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Kunden-Nr. (Client-Nb.)</t>
  </si>
  <si>
    <t>Postleitzahl (ZIP-Code)</t>
  </si>
  <si>
    <t>Enzymatisch als Essigsäure (r-biopharm / Roche Nr. 10 148 261 035)</t>
  </si>
  <si>
    <t>Schweizerisches Lebensmittelbuch Kapitel 34 Abschnitt 4.2 (März 94)</t>
  </si>
  <si>
    <t>Photometrie</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</si>
  <si>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</si>
  <si>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</si>
  <si>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</si>
  <si>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</si>
  <si>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</si>
  <si>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</si>
  <si>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</si>
  <si>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Beispielhafter Wert [mg/kg]</t>
  </si>
  <si>
    <t>Ergebnisangabe mit 3 signifikanten Ziffern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</si>
  <si>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</si>
  <si>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</si>
  <si>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</si>
  <si>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</si>
  <si>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</si>
  <si>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</si>
  <si>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</si>
  <si>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</si>
  <si>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</si>
  <si>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</si>
  <si>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</si>
  <si>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</si>
  <si>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Kontaktperson</t>
  </si>
  <si>
    <t>Contact person</t>
  </si>
  <si>
    <t>Name</t>
  </si>
  <si>
    <t>eMail</t>
  </si>
  <si>
    <t>eMail-Address</t>
  </si>
  <si>
    <t>Telefon (inklusive Vorwahl):</t>
  </si>
  <si>
    <t>telefone (including country and area code)</t>
  </si>
  <si>
    <t>Beispiel für die Eingabe von 2 eMail-Adressen:
Example how to type in 2 different e-mail addresses:</t>
  </si>
  <si>
    <t>info@lvus.de; ergebnisse@lvus.de</t>
  </si>
  <si>
    <t>eMail-Kontrolle:</t>
  </si>
  <si>
    <t>check of the e-Mail address</t>
  </si>
  <si>
    <t>Ergebnis der Überprüfung:</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</si>
  <si>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</si>
  <si>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</si>
  <si>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 64 LFGB Nr. L 7.00-5/1</t>
  </si>
  <si>
    <t>§ 64 LFGB Nr. L 7.00-5/1, modifiziert</t>
  </si>
  <si>
    <t>HPLC-UV/DAD (nur L-Ascorbinsäure, ohne Dehydroascorbinsäure)</t>
  </si>
  <si>
    <t>Enzymatisch mit Testkombination Enzytec fluid Thermo scientific</t>
  </si>
  <si>
    <t>Enzymatisch mit Kit K-DLATE von Megazyme</t>
  </si>
  <si>
    <t>reflektometrisch mit Teststreifen</t>
  </si>
  <si>
    <t>§ 64 LFGB Nr. L 7.00-5/2</t>
  </si>
  <si>
    <t>§ 64 LFGB Nr. L 7.00-5/2, modifiziert</t>
  </si>
  <si>
    <t>Natrium</t>
  </si>
  <si>
    <t>Parameter 8</t>
  </si>
  <si>
    <t>Elemente</t>
  </si>
  <si>
    <t>Na</t>
  </si>
  <si>
    <t>Probeneinwaage</t>
  </si>
  <si>
    <t>Aufschluss</t>
  </si>
  <si>
    <t>Mikrowellendruckaufschluss</t>
  </si>
  <si>
    <t>Druckaufschluss</t>
  </si>
  <si>
    <t>Trockenveraschung bei 500 bis 540 °C</t>
  </si>
  <si>
    <t>Trockenveraschung bei 540 °C bis 560 °C</t>
  </si>
  <si>
    <t>wässrige Extraktion</t>
  </si>
  <si>
    <t>Digiprep</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</si>
  <si>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</si>
  <si>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</si>
  <si>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</si>
  <si>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</si>
  <si>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</si>
  <si>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</si>
  <si>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</si>
  <si>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</si>
  <si>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</si>
  <si>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</si>
  <si>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</si>
  <si>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</si>
  <si>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</si>
  <si>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</si>
  <si>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</si>
  <si>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</si>
  <si>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Ionenchromatographie</t>
  </si>
  <si>
    <t>ICP-AES</t>
  </si>
  <si>
    <t>Ionensensitive Elektrode</t>
  </si>
  <si>
    <t>Verfahren</t>
  </si>
  <si>
    <t>§ 64 LFGB Nr. L 00.00-19/1 (auch modifiziert)</t>
  </si>
  <si>
    <t>§ 64 LFGB Nr. L 00.00-19/2 (auch modifiziert)</t>
  </si>
  <si>
    <t>§ 64 LFGB Nr. L 00.00-135 (auch modifiziert)</t>
  </si>
  <si>
    <t>§ 64 LFGB Nr. L 00.00-144 (auch modifiziert)</t>
  </si>
  <si>
    <t>§ 64 LFGB Nrn. L06.00-4 / L 06.00-9</t>
  </si>
  <si>
    <t>§ 64 LFGB Nr. L 07.00-56 (auch modifiziert)</t>
  </si>
  <si>
    <t>§ 64 LFGB Nr. L 17.00-17 (auch modifiziert)</t>
  </si>
  <si>
    <t>§ 64 LFGB Nr. L 31.00-10 (DIN EN 1134) (auch modifiziert)</t>
  </si>
  <si>
    <t>DIN EN ISO 11885</t>
  </si>
  <si>
    <t>DIN EN ISO 15510</t>
  </si>
  <si>
    <t>Basisnorm 15621</t>
  </si>
  <si>
    <t>DIN EN ISO 15763</t>
  </si>
  <si>
    <t>DIN EN ISO 17294-2</t>
  </si>
  <si>
    <t>Applikation Bulletin Fa. Metrohm Nr. 125/1d</t>
  </si>
  <si>
    <t xml:space="preserve">Hausmethode / Internal Method </t>
  </si>
  <si>
    <t>DIN EN 15505:2008-06</t>
  </si>
  <si>
    <t>EN 16943</t>
  </si>
  <si>
    <t>verwendete Säuren</t>
  </si>
  <si>
    <t>Oxida-tionsmittel</t>
  </si>
  <si>
    <t>Mess-
prinzip</t>
  </si>
  <si>
    <t>Proben-
einwaage</t>
  </si>
  <si>
    <t>Flüchtige Säure</t>
  </si>
  <si>
    <t>Aufschlussprinzip</t>
  </si>
  <si>
    <t>verwendete Säure (1)</t>
  </si>
  <si>
    <t>verwendete Säure (2)</t>
  </si>
  <si>
    <t>Messprinzip</t>
  </si>
  <si>
    <t>Verfahren / Literatur</t>
  </si>
  <si>
    <t>Probenvolumen</t>
  </si>
  <si>
    <t>&lt; 0,5 ml</t>
  </si>
  <si>
    <t>0,5 ml - 1,0 ml</t>
  </si>
  <si>
    <t>1,0 ml - 1,5 ml</t>
  </si>
  <si>
    <t>1,5 ml - 2,5 ml</t>
  </si>
  <si>
    <t>2,5 ml - 5,0 ml</t>
  </si>
  <si>
    <t>5,0 ml - 10,0 ml</t>
  </si>
  <si>
    <t>&gt; 10,0 ml</t>
  </si>
  <si>
    <t>IFU Nr. 5 (2005) (Wasserdampfdestillation)</t>
  </si>
  <si>
    <t>Enzymatisch nach Roche Nr. 10 409 677 035 (auch automatisiert)</t>
  </si>
  <si>
    <t>Enzymatisch nach SCIL Nr. 1002941 (auch automatisiert)</t>
  </si>
  <si>
    <t>Enzymatisch mit Kit K-ASCO von Megazyme  (auch automatisiert)</t>
  </si>
  <si>
    <t>Enzymatisch mit Thermo Fisher Nr. 984635  (auch automatisiert)</t>
  </si>
  <si>
    <t>Enzymatik nach Thermo Fisher Scientific Nr. 984308</t>
  </si>
  <si>
    <t>Enzymatik nach Thermo Fisher Scientific Nr. 984306</t>
  </si>
  <si>
    <r>
      <rPr>
        <sz val="13"/>
        <rFont val="Times New Roman"/>
        <family val="1"/>
      </rPr>
      <t>Flüchtige Säure</t>
    </r>
    <r>
      <rPr>
        <sz val="11"/>
        <rFont val="Times New Roman"/>
        <family val="1"/>
      </rPr>
      <t xml:space="preserve"> 
(als Essigsäure)</t>
    </r>
  </si>
  <si>
    <t>V.1</t>
  </si>
  <si>
    <t>Teststreifen (Merck Reflectoquant)</t>
  </si>
  <si>
    <t>Ionenchromatographisch</t>
  </si>
  <si>
    <t>Titration mit potentiometrischer Endpunktsbestimmung (auch automatisch)</t>
  </si>
  <si>
    <t>?</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</si>
  <si>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</si>
  <si>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</si>
  <si>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</si>
  <si>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</si>
  <si>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</si>
  <si>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</si>
  <si>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</si>
  <si>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</si>
  <si>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</si>
  <si>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</si>
  <si>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</si>
  <si>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06.00-2:1980-09</t>
  </si>
  <si>
    <t>§ 64 LFGB Nr. L 06.00-2:1980-09, modifiziert</t>
  </si>
  <si>
    <t>§ 64 LFGB Nr. L 20.01/02-2</t>
  </si>
  <si>
    <t>§ 64 LFGB Nr. L 20.01/02-2, modifiziert</t>
  </si>
  <si>
    <t>Titration bis pH 8,3</t>
  </si>
  <si>
    <t>§ 64 LFGB Nr. L  00.00-168:2020-11 (auch modifiziert)</t>
  </si>
  <si>
    <t>OIV-MA-AS-313-22 von 11/2008</t>
  </si>
  <si>
    <t>Iodometrisch</t>
  </si>
  <si>
    <t>Potentiometrie</t>
  </si>
  <si>
    <t>Kochsalz (über Chlorid)</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</si>
  <si>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</si>
  <si>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</si>
  <si>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</si>
  <si>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</si>
  <si>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</si>
  <si>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</si>
  <si>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</si>
  <si>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</si>
  <si>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</si>
  <si>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</si>
  <si>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</si>
  <si>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</si>
  <si>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</si>
  <si>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</si>
  <si>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</si>
  <si>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</si>
  <si>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</si>
  <si>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Iodometrie</t>
  </si>
  <si>
    <t>Titration bis pH 8,4</t>
  </si>
  <si>
    <t>Enzymatisch nach r-biopharn Enzytec Nr. E 1255</t>
  </si>
  <si>
    <t>Enzymatisch nach r-biopharn Enzytec Nr. E8260</t>
  </si>
  <si>
    <t>Enzymatisch nach r-biopharn Enzytec Nr. E1255</t>
  </si>
  <si>
    <t>Enzymatisch nach r-biopharn Enzytec Nr. E8240</t>
  </si>
  <si>
    <t>D-</t>
  </si>
  <si>
    <t>L-</t>
  </si>
  <si>
    <t>D-/L-Milchsäure</t>
  </si>
  <si>
    <t>§ 64 LFGB Nr. L 20.01/02-4</t>
  </si>
  <si>
    <t>§ 64 LFGB Nr. L 20.01/02-4, modifiziert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</si>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</sst>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u/>
      <sz val="10"/>
      <name val="Times New Roman"/>
      <family val="1"/>
    </font>
    <font>
      <sz val="12"/>
      <color indexed="10"/>
      <name val="Times New Roman"/>
      <family val="1"/>
    </font>
    <font>
      <sz val="12"/>
      <color indexed="9"/>
      <name val="Times New Roman"/>
      <family val="1"/>
    </font>
    <font>
      <b/>
      <sz val="12"/>
      <name val="Times New Roman"/>
      <family val="1"/>
    </font>
    <font>
      <i/>
      <vertAlign val="subscript"/>
      <sz val="11"/>
      <name val="Times New Roman"/>
      <family val="1"/>
    </font>
    <font>
      <b/>
      <sz val="11"/>
      <name val="Times New Roman"/>
      <family val="1"/>
    </font>
    <font>
      <u/>
      <sz val="12"/>
      <color indexed="12"/>
      <name val="Times New Roman"/>
      <family val="1"/>
    </font>
    <font>
      <sz val="11"/>
      <color indexed="12"/>
      <name val="Times New Roman"/>
      <family val="1"/>
    </font>
    <font>
      <vertAlign val="subscript"/>
      <sz val="11"/>
      <name val="Times New Roman"/>
      <family val="1"/>
    </font>
    <font>
      <sz val="8"/>
      <color theme="0"/>
      <name val="Times New Roman"/>
      <family val="1"/>
    </font>
    <font>
      <sz val="11.5"/>
      <name val="Times New Roman"/>
      <family val="1"/>
    </font>
    <font>
      <i/>
      <sz val="11"/>
      <color theme="0" tint="-0.499984740745262"/>
      <name val="Times New Roman"/>
      <family val="1"/>
    </font>
    <font>
      <b/>
      <sz val="11"/>
      <color rgb="FFFF0000"/>
      <name val="Times New Roman"/>
      <family val="1"/>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62">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9" fillId="0" borderId="0" xfId="0" applyFont="1" applyProtection="1">
      <protection hidden="1"/>
    </xf>
    <xf numFmtId="0" fontId="8" fillId="0" borderId="0" xfId="0" applyFont="1" applyProtection="1">
      <protection hidden="1"/>
    </xf>
    <xf numFmtId="14" fontId="13"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0" fillId="3" borderId="0" xfId="0" applyFont="1" applyFill="1"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4" fillId="0" borderId="0" xfId="0" applyFont="1" applyAlignment="1" applyProtection="1">
      <alignment wrapText="1"/>
      <protection hidden="1"/>
    </xf>
    <xf numFmtId="0" fontId="14"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2"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6" fillId="0" borderId="0" xfId="0" applyFont="1" applyProtection="1">
      <protection hidden="1"/>
    </xf>
    <xf numFmtId="0" fontId="16" fillId="0" borderId="0" xfId="0" applyFont="1" applyAlignment="1">
      <alignment vertical="center" wrapText="1"/>
    </xf>
    <xf numFmtId="0" fontId="18" fillId="0" borderId="0" xfId="0" applyFont="1" applyProtection="1">
      <protection hidden="1"/>
    </xf>
    <xf numFmtId="0" fontId="14" fillId="0" borderId="0" xfId="0" applyFont="1" applyAlignment="1">
      <alignment horizontal="justify" vertical="top" wrapText="1"/>
    </xf>
    <xf numFmtId="0" fontId="14" fillId="0" borderId="0" xfId="0" applyFont="1" applyAlignment="1">
      <alignment wrapText="1"/>
    </xf>
    <xf numFmtId="0" fontId="14" fillId="0" borderId="0" xfId="0" applyFont="1" applyAlignment="1">
      <alignment horizontal="lef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2"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0" fontId="16" fillId="0" borderId="0" xfId="0" applyFont="1" applyAlignment="1" applyProtection="1">
      <alignment horizontal="center" vertical="center"/>
      <protection hidden="1"/>
    </xf>
    <xf numFmtId="14" fontId="0" fillId="2" borderId="0" xfId="0" applyNumberFormat="1" applyFill="1" applyAlignment="1">
      <alignment horizontal="center"/>
    </xf>
    <xf numFmtId="0" fontId="20" fillId="0" borderId="0" xfId="0" applyFont="1" applyAlignment="1" applyProtection="1">
      <alignment vertical="center"/>
      <protection hidden="1"/>
    </xf>
    <xf numFmtId="0" fontId="14" fillId="4" borderId="0" xfId="0" applyFont="1" applyFill="1" applyProtection="1">
      <protection hidden="1"/>
    </xf>
    <xf numFmtId="0" fontId="16" fillId="5" borderId="0" xfId="0" applyFont="1" applyFill="1" applyAlignment="1" applyProtection="1">
      <alignment horizontal="left" vertical="center"/>
      <protection hidden="1"/>
    </xf>
    <xf numFmtId="0" fontId="16" fillId="5" borderId="0" xfId="0" applyFont="1" applyFill="1" applyAlignment="1" applyProtection="1">
      <alignment horizontal="center" vertical="center"/>
      <protection hidden="1"/>
    </xf>
    <xf numFmtId="0" fontId="16" fillId="5" borderId="0" xfId="0" applyFont="1" applyFill="1" applyAlignment="1" applyProtection="1">
      <alignment vertical="center"/>
      <protection hidden="1"/>
    </xf>
    <xf numFmtId="0" fontId="17" fillId="0" borderId="0" xfId="0" applyFont="1" applyAlignment="1" applyProtection="1">
      <alignment horizontal="center" vertical="center"/>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4" fillId="0" borderId="0" xfId="0" applyFont="1" applyAlignment="1" applyProtection="1">
      <alignment horizontal="left" vertical="top" wrapText="1"/>
      <protection hidden="1"/>
    </xf>
    <xf numFmtId="0" fontId="21" fillId="0" borderId="0" xfId="0" applyFont="1" applyProtection="1">
      <protection hidden="1"/>
    </xf>
    <xf numFmtId="2" fontId="20" fillId="4" borderId="4" xfId="0" applyNumberFormat="1" applyFont="1" applyFill="1" applyBorder="1" applyAlignment="1">
      <alignment horizontal="center" vertical="top" wrapText="1"/>
    </xf>
    <xf numFmtId="0" fontId="0" fillId="4" borderId="0" xfId="0" applyFill="1"/>
    <xf numFmtId="0" fontId="24" fillId="0" borderId="0" xfId="0" applyFont="1"/>
    <xf numFmtId="0" fontId="5" fillId="3" borderId="4" xfId="0" applyFont="1" applyFill="1" applyBorder="1" applyAlignment="1">
      <alignment horizontal="left" vertical="top" wrapText="1"/>
    </xf>
    <xf numFmtId="0" fontId="4" fillId="4" borderId="4" xfId="0" applyFont="1" applyFill="1" applyBorder="1" applyAlignment="1">
      <alignment horizontal="center" vertical="top" wrapText="1"/>
    </xf>
    <xf numFmtId="0" fontId="22" fillId="0" borderId="0" xfId="0" applyFont="1" applyAlignment="1">
      <alignment vertical="center"/>
    </xf>
    <xf numFmtId="0" fontId="0" fillId="0" borderId="0" xfId="0" applyAlignment="1">
      <alignment vertical="center"/>
    </xf>
    <xf numFmtId="0" fontId="24" fillId="0" borderId="0" xfId="0" applyFont="1" applyAlignment="1">
      <alignment vertical="center"/>
    </xf>
    <xf numFmtId="49" fontId="0" fillId="2" borderId="0" xfId="0" applyNumberFormat="1" applyFill="1" applyAlignment="1" applyProtection="1">
      <alignment vertical="center"/>
      <protection locked="0"/>
    </xf>
    <xf numFmtId="49" fontId="1" fillId="2" borderId="0" xfId="1" applyNumberFormat="1" applyFill="1" applyAlignment="1" applyProtection="1">
      <alignment vertical="center"/>
      <protection locked="0"/>
    </xf>
    <xf numFmtId="0" fontId="10" fillId="0" borderId="0" xfId="0" applyFont="1" applyAlignment="1">
      <alignmen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5" fillId="0" borderId="0" xfId="2"/>
    <xf numFmtId="0" fontId="5" fillId="0" borderId="0" xfId="2" applyAlignment="1">
      <alignment horizontal="center"/>
    </xf>
    <xf numFmtId="0" fontId="24" fillId="0" borderId="0" xfId="2" applyFont="1"/>
    <xf numFmtId="0" fontId="5" fillId="0" borderId="0" xfId="2" applyProtection="1">
      <protection locked="0" hidden="1"/>
    </xf>
    <xf numFmtId="0" fontId="5" fillId="0" borderId="0" xfId="2" applyAlignment="1" applyProtection="1">
      <alignment horizontal="center"/>
      <protection locked="0" hidden="1"/>
    </xf>
    <xf numFmtId="0" fontId="5" fillId="0" borderId="0" xfId="2" applyAlignment="1">
      <alignment horizontal="left"/>
    </xf>
    <xf numFmtId="0" fontId="4" fillId="0" borderId="0" xfId="0" applyFont="1" applyAlignment="1" applyProtection="1">
      <alignment horizontal="center" vertical="center"/>
      <protection hidden="1"/>
    </xf>
    <xf numFmtId="0" fontId="28" fillId="0" borderId="0" xfId="0" applyFont="1" applyAlignment="1" applyProtection="1">
      <alignment horizontal="center"/>
      <protection hidden="1"/>
    </xf>
    <xf numFmtId="0" fontId="0" fillId="6" borderId="0" xfId="0" applyFill="1" applyAlignment="1" applyProtection="1">
      <alignment vertical="center"/>
      <protection hidden="1"/>
    </xf>
    <xf numFmtId="0" fontId="4" fillId="0" borderId="0" xfId="0" applyFont="1" applyAlignment="1" applyProtection="1">
      <alignment vertical="top"/>
      <protection hidden="1"/>
    </xf>
    <xf numFmtId="0" fontId="16" fillId="0" borderId="0" xfId="0" applyFont="1" applyAlignment="1" applyProtection="1">
      <alignment vertical="top"/>
      <protection hidden="1"/>
    </xf>
    <xf numFmtId="0" fontId="4" fillId="3" borderId="0" xfId="0" applyFont="1" applyFill="1" applyAlignment="1" applyProtection="1">
      <alignment vertical="center" wrapText="1"/>
      <protection hidden="1"/>
    </xf>
    <xf numFmtId="0" fontId="22" fillId="3" borderId="0" xfId="2" applyFont="1" applyFill="1" applyProtection="1">
      <protection hidden="1"/>
    </xf>
    <xf numFmtId="0" fontId="5" fillId="3" borderId="0" xfId="2" applyFill="1" applyProtection="1">
      <protection hidden="1"/>
    </xf>
    <xf numFmtId="0" fontId="26" fillId="3" borderId="0" xfId="2" applyFont="1" applyFill="1" applyProtection="1">
      <protection hidden="1"/>
    </xf>
    <xf numFmtId="0" fontId="6" fillId="3" borderId="0" xfId="2" applyFont="1" applyFill="1" applyProtection="1">
      <protection hidden="1"/>
    </xf>
    <xf numFmtId="0" fontId="5" fillId="6" borderId="0" xfId="2" applyFill="1" applyProtection="1">
      <protection hidden="1"/>
    </xf>
    <xf numFmtId="0" fontId="0" fillId="6" borderId="0" xfId="0" applyFill="1" applyProtection="1">
      <protection hidden="1"/>
    </xf>
    <xf numFmtId="0" fontId="4" fillId="3" borderId="0" xfId="2" applyFont="1" applyFill="1" applyAlignment="1" applyProtection="1">
      <alignment vertical="center" wrapText="1"/>
      <protection hidden="1"/>
    </xf>
    <xf numFmtId="0" fontId="5" fillId="3" borderId="0" xfId="2" applyFill="1" applyAlignment="1" applyProtection="1">
      <alignment vertical="center"/>
      <protection hidden="1"/>
    </xf>
    <xf numFmtId="0" fontId="1" fillId="3" borderId="0" xfId="1" applyFill="1" applyBorder="1" applyAlignment="1" applyProtection="1">
      <protection hidden="1"/>
    </xf>
    <xf numFmtId="0" fontId="10" fillId="3" borderId="0" xfId="2" applyFont="1" applyFill="1" applyAlignment="1" applyProtection="1">
      <alignment vertical="center"/>
      <protection hidden="1"/>
    </xf>
    <xf numFmtId="0" fontId="22" fillId="3" borderId="0" xfId="2" applyFont="1" applyFill="1" applyAlignment="1" applyProtection="1">
      <alignment vertical="center" wrapText="1"/>
      <protection hidden="1"/>
    </xf>
    <xf numFmtId="49" fontId="16"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right"/>
      <protection locked="0"/>
    </xf>
    <xf numFmtId="0" fontId="29" fillId="0" borderId="0" xfId="0" applyFont="1" applyAlignment="1" applyProtection="1">
      <alignment vertical="top"/>
      <protection hidden="1"/>
    </xf>
    <xf numFmtId="0" fontId="29" fillId="0" borderId="0" xfId="0" applyFont="1" applyAlignment="1" applyProtection="1">
      <alignment vertical="top" wrapText="1"/>
      <protection hidden="1"/>
    </xf>
    <xf numFmtId="0" fontId="29" fillId="0" borderId="0" xfId="0" applyFont="1" applyAlignment="1">
      <alignment horizontal="center" vertical="center" wrapText="1"/>
    </xf>
    <xf numFmtId="0" fontId="5" fillId="0" borderId="0" xfId="0" applyFont="1" applyAlignment="1">
      <alignment vertical="top" wrapText="1"/>
    </xf>
    <xf numFmtId="0" fontId="5" fillId="0" borderId="0" xfId="4" applyAlignment="1">
      <alignment vertical="center"/>
    </xf>
    <xf numFmtId="0" fontId="5" fillId="0" borderId="0" xfId="4"/>
    <xf numFmtId="0" fontId="22" fillId="0" borderId="0" xfId="4" applyFont="1" applyAlignment="1">
      <alignment vertical="center"/>
    </xf>
    <xf numFmtId="0" fontId="4" fillId="0" borderId="0" xfId="4" applyFont="1" applyAlignment="1">
      <alignment vertical="center"/>
    </xf>
    <xf numFmtId="0" fontId="4" fillId="0" borderId="0" xfId="4" applyFont="1"/>
    <xf numFmtId="0" fontId="4" fillId="4" borderId="0" xfId="4" applyFont="1" applyFill="1"/>
    <xf numFmtId="0" fontId="4" fillId="4" borderId="0" xfId="4" applyFont="1" applyFill="1" applyAlignment="1">
      <alignment vertical="center"/>
    </xf>
    <xf numFmtId="0" fontId="25" fillId="4" borderId="0" xfId="5" applyFont="1" applyFill="1" applyAlignment="1" applyProtection="1">
      <alignment horizontal="justify" vertical="center"/>
    </xf>
    <xf numFmtId="0" fontId="4" fillId="4" borderId="4" xfId="4" applyFont="1" applyFill="1" applyBorder="1" applyAlignment="1">
      <alignment horizontal="left" vertical="top" wrapText="1"/>
    </xf>
    <xf numFmtId="0" fontId="4" fillId="4" borderId="4" xfId="4" applyFont="1" applyFill="1" applyBorder="1" applyAlignment="1">
      <alignment horizontal="center" vertical="top" wrapText="1"/>
    </xf>
    <xf numFmtId="2" fontId="20" fillId="4" borderId="4" xfId="4" applyNumberFormat="1" applyFont="1" applyFill="1" applyBorder="1" applyAlignment="1">
      <alignment horizontal="center" vertical="top" wrapText="1"/>
    </xf>
    <xf numFmtId="164" fontId="20" fillId="4" borderId="4" xfId="4" applyNumberFormat="1" applyFont="1" applyFill="1" applyBorder="1" applyAlignment="1">
      <alignment horizontal="center" vertical="top" wrapText="1"/>
    </xf>
    <xf numFmtId="0" fontId="5" fillId="4" borderId="0" xfId="4" applyFill="1" applyAlignment="1">
      <alignment vertical="center"/>
    </xf>
    <xf numFmtId="0" fontId="5" fillId="4" borderId="0" xfId="4" applyFill="1"/>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5" fillId="0" borderId="0" xfId="0" applyFont="1"/>
    <xf numFmtId="0" fontId="4" fillId="9" borderId="0" xfId="0" applyFont="1" applyFill="1" applyAlignment="1" applyProtection="1">
      <alignment horizontal="justify" vertical="top" wrapText="1"/>
      <protection hidden="1"/>
    </xf>
    <xf numFmtId="0" fontId="5" fillId="0" borderId="5" xfId="0" applyFont="1" applyBorder="1" applyAlignment="1">
      <alignment horizontal="left" wrapText="1"/>
    </xf>
    <xf numFmtId="0" fontId="5" fillId="0" borderId="5" xfId="0" applyFont="1" applyBorder="1" applyAlignment="1">
      <alignment horizontal="left"/>
    </xf>
    <xf numFmtId="0" fontId="22" fillId="0" borderId="0" xfId="0" applyFont="1" applyAlignment="1">
      <alignment horizontal="left" wrapText="1"/>
    </xf>
    <xf numFmtId="0" fontId="22"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8" fillId="0" borderId="0" xfId="0" applyFont="1" applyAlignment="1">
      <alignment horizontal="left" wrapText="1"/>
    </xf>
    <xf numFmtId="0" fontId="5" fillId="0" borderId="0" xfId="4" applyAlignment="1">
      <alignment horizontal="left" vertical="center" wrapText="1"/>
    </xf>
    <xf numFmtId="0" fontId="5" fillId="0" borderId="0" xfId="4" applyAlignment="1">
      <alignment horizontal="left" vertical="center"/>
    </xf>
    <xf numFmtId="0" fontId="22" fillId="0" borderId="0" xfId="4" applyFont="1" applyAlignment="1">
      <alignment horizontal="left" vertical="center"/>
    </xf>
    <xf numFmtId="0" fontId="4" fillId="0" borderId="0" xfId="4" applyFont="1" applyAlignment="1">
      <alignment horizontal="left"/>
    </xf>
    <xf numFmtId="0" fontId="4" fillId="0" borderId="0" xfId="4" applyFont="1" applyAlignment="1">
      <alignment horizontal="left" vertical="center" wrapText="1"/>
    </xf>
    <xf numFmtId="0" fontId="4" fillId="0" borderId="0" xfId="4" applyFont="1" applyAlignment="1">
      <alignment horizontal="left" vertical="center"/>
    </xf>
    <xf numFmtId="0" fontId="22" fillId="4" borderId="0" xfId="4" applyFont="1" applyFill="1" applyAlignment="1">
      <alignment horizontal="left"/>
    </xf>
    <xf numFmtId="0" fontId="22" fillId="4" borderId="5" xfId="4" applyFont="1" applyFill="1" applyBorder="1" applyAlignment="1">
      <alignment horizontal="left" vertical="center" wrapText="1"/>
    </xf>
    <xf numFmtId="0" fontId="4" fillId="4" borderId="5" xfId="4" applyFont="1" applyFill="1" applyBorder="1" applyAlignment="1">
      <alignment horizontal="left" vertical="center"/>
    </xf>
    <xf numFmtId="0" fontId="4" fillId="4" borderId="0" xfId="4" applyFont="1" applyFill="1" applyAlignment="1">
      <alignment horizontal="left" vertical="center"/>
    </xf>
    <xf numFmtId="0" fontId="4" fillId="4" borderId="0" xfId="4" applyFont="1" applyFill="1" applyAlignment="1">
      <alignment horizontal="left" wrapText="1"/>
    </xf>
    <xf numFmtId="0" fontId="4" fillId="4" borderId="0" xfId="4" applyFont="1" applyFill="1" applyAlignment="1">
      <alignment horizontal="left"/>
    </xf>
    <xf numFmtId="0" fontId="5" fillId="4" borderId="0" xfId="4" applyFill="1" applyAlignment="1">
      <alignment horizontal="left" wrapText="1"/>
    </xf>
    <xf numFmtId="0" fontId="5" fillId="4" borderId="0" xfId="4" applyFill="1" applyAlignment="1">
      <alignment horizontal="left" vertical="center" wrapText="1"/>
    </xf>
    <xf numFmtId="0" fontId="8" fillId="0" borderId="0" xfId="4" applyFont="1" applyAlignment="1">
      <alignment horizontal="left" vertical="center"/>
    </xf>
    <xf numFmtId="0" fontId="24" fillId="4" borderId="0" xfId="4" applyFont="1" applyFill="1" applyAlignment="1">
      <alignment horizontal="left" vertical="center" wrapText="1"/>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24" fillId="8" borderId="0" xfId="4" applyFont="1" applyFill="1" applyAlignment="1">
      <alignment horizontal="left" vertical="center" wrapText="1"/>
    </xf>
    <xf numFmtId="0" fontId="15" fillId="6" borderId="0" xfId="0" applyFont="1" applyFill="1" applyProtection="1">
      <protection hidden="1"/>
    </xf>
    <xf numFmtId="0" fontId="4" fillId="6" borderId="0" xfId="0" applyFont="1" applyFill="1" applyAlignment="1" applyProtection="1">
      <alignment vertical="center" wrapText="1"/>
      <protection locked="0"/>
    </xf>
    <xf numFmtId="14" fontId="13" fillId="0" borderId="0" xfId="0" applyNumberFormat="1" applyFont="1" applyAlignment="1" applyProtection="1">
      <alignment horizontal="right"/>
      <protection hidden="1"/>
    </xf>
    <xf numFmtId="0" fontId="7" fillId="0" borderId="0" xfId="0" applyFont="1" applyProtection="1">
      <protection hidden="1"/>
    </xf>
    <xf numFmtId="0" fontId="0" fillId="0" borderId="0" xfId="0" applyProtection="1">
      <protection hidden="1"/>
    </xf>
    <xf numFmtId="0" fontId="0" fillId="6" borderId="0" xfId="0" applyFill="1" applyAlignment="1" applyProtection="1">
      <alignment vertical="center" wrapText="1"/>
      <protection locked="0"/>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5" fillId="6" borderId="0" xfId="0" applyFont="1" applyFill="1" applyAlignment="1" applyProtection="1">
      <alignment vertical="center" wrapText="1"/>
      <protection locked="0"/>
    </xf>
    <xf numFmtId="0" fontId="0" fillId="6" borderId="0" xfId="0" applyFill="1" applyAlignment="1" applyProtection="1">
      <alignment horizontal="center"/>
      <protection hidden="1"/>
    </xf>
    <xf numFmtId="0" fontId="0" fillId="6" borderId="0" xfId="0" applyFill="1" applyAlignment="1" applyProtection="1">
      <alignment horizontal="left"/>
      <protection hidden="1"/>
    </xf>
    <xf numFmtId="0" fontId="7" fillId="0" borderId="0" xfId="0" applyFont="1" applyAlignment="1" applyProtection="1">
      <alignment horizontal="left"/>
      <protection hidden="1"/>
    </xf>
    <xf numFmtId="0" fontId="29" fillId="0" borderId="0" xfId="0" applyFont="1" applyAlignment="1">
      <alignment horizontal="center" vertical="center" wrapText="1"/>
    </xf>
    <xf numFmtId="0" fontId="5" fillId="3" borderId="0" xfId="2" applyFill="1" applyAlignment="1" applyProtection="1">
      <alignment horizontal="left"/>
      <protection locked="0"/>
    </xf>
    <xf numFmtId="0" fontId="5" fillId="3" borderId="0" xfId="2" applyFill="1" applyAlignment="1" applyProtection="1">
      <alignment horizontal="left" vertical="center"/>
      <protection locked="0"/>
    </xf>
    <xf numFmtId="0" fontId="4" fillId="2" borderId="0" xfId="0" applyFont="1" applyFill="1" applyAlignment="1" applyProtection="1">
      <alignment horizontal="left"/>
      <protection locked="0"/>
    </xf>
    <xf numFmtId="0" fontId="5" fillId="10" borderId="0" xfId="4" applyFill="1"/>
    <xf numFmtId="0" fontId="5" fillId="11" borderId="0" xfId="4" applyFill="1"/>
    <xf numFmtId="0" fontId="1" fillId="0" borderId="0" xfId="1" applyAlignment="1" applyProtection="1">
      <alignment vertical="center"/>
    </xf>
  </cellXfs>
  <cellStyles count="6">
    <cellStyle name="Link" xfId="1" builtinId="8"/>
    <cellStyle name="Link 2" xfId="5" xr:uid="{B28490C7-6727-41C6-A3FA-1E5D0DE248FD}"/>
    <cellStyle name="Standard" xfId="0" builtinId="0"/>
    <cellStyle name="Standard 2" xfId="2" xr:uid="{00000000-0005-0000-0000-000002000000}"/>
    <cellStyle name="Standard 2 2" xfId="3" xr:uid="{00000000-0005-0000-0000-000003000000}"/>
    <cellStyle name="Standard 2 2 2" xfId="4" xr:uid="{7850C874-425D-471B-B02E-DD3DA6A4A56F}"/>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40" dropStyle="combo" dx="39" fmlaLink="pH!$B$1" fmlaRange="pH!$B$3:$B$12" sel="10" val="0"/>
</file>

<file path=xl/ctrlProps/ctrlProp10.xml><?xml version="1.0" encoding="utf-8"?>
<formControlPr xmlns="http://schemas.microsoft.com/office/spreadsheetml/2009/9/main" objectType="Drop" dropLines="15" dropStyle="combo" dx="39" fmlaLink="Teilnehmerdaten!$D$4" fmlaRange="Teilnehmerdaten!$G$5:$G$6" sel="2" val="0"/>
</file>

<file path=xl/ctrlProps/ctrlProp11.xml><?xml version="1.0" encoding="utf-8"?>
<formControlPr xmlns="http://schemas.microsoft.com/office/spreadsheetml/2009/9/main" objectType="Drop" dropLines="12" dropStyle="combo" dx="39" fmlaLink="Natrium!$B$2" fmlaRange="Natrium!$B$3:$B$10" sel="8" val="0"/>
</file>

<file path=xl/ctrlProps/ctrlProp12.xml><?xml version="1.0" encoding="utf-8"?>
<formControlPr xmlns="http://schemas.microsoft.com/office/spreadsheetml/2009/9/main" objectType="Drop" dropLines="20" dropStyle="combo" dx="39" fmlaLink="Natrium!$B$13" fmlaRange="Natrium!$B$14:$B$21" sel="8" val="0"/>
</file>

<file path=xl/ctrlProps/ctrlProp13.xml><?xml version="1.0" encoding="utf-8"?>
<formControlPr xmlns="http://schemas.microsoft.com/office/spreadsheetml/2009/9/main" objectType="Drop" dropStyle="combo" dx="39" fmlaLink="Natrium!$B$24" fmlaRange="Natrium!$B$25:$B$30" sel="6" val="0"/>
</file>

<file path=xl/ctrlProps/ctrlProp14.xml><?xml version="1.0" encoding="utf-8"?>
<formControlPr xmlns="http://schemas.microsoft.com/office/spreadsheetml/2009/9/main" objectType="Drop" dropStyle="combo" dx="39" fmlaLink="Natrium!$C$24" fmlaRange="Natrium!$B$25:$B$30" sel="6" val="0"/>
</file>

<file path=xl/ctrlProps/ctrlProp15.xml><?xml version="1.0" encoding="utf-8"?>
<formControlPr xmlns="http://schemas.microsoft.com/office/spreadsheetml/2009/9/main" objectType="Drop" dropStyle="combo" dx="39" fmlaLink="Natrium!$B$33" fmlaRange="Natrium!$B$34:$B$37" sel="4" val="0"/>
</file>

<file path=xl/ctrlProps/ctrlProp16.xml><?xml version="1.0" encoding="utf-8"?>
<formControlPr xmlns="http://schemas.microsoft.com/office/spreadsheetml/2009/9/main" objectType="Drop" dropLines="30" dropStyle="combo" dx="39" fmlaLink="Natrium!$B$40" fmlaRange="Natrium!$B$41:$B$49" sel="9" val="0"/>
</file>

<file path=xl/ctrlProps/ctrlProp17.xml><?xml version="1.0" encoding="utf-8"?>
<formControlPr xmlns="http://schemas.microsoft.com/office/spreadsheetml/2009/9/main" objectType="Drop" dropLines="50" dropStyle="combo" dx="39" fmlaLink="Natrium!$B$52" fmlaRange="Natrium!$B$53:$B$72" sel="20" val="0"/>
</file>

<file path=xl/ctrlProps/ctrlProp2.xml><?xml version="1.0" encoding="utf-8"?>
<formControlPr xmlns="http://schemas.microsoft.com/office/spreadsheetml/2009/9/main" objectType="Drop" dropLines="40" dropStyle="combo" dx="39" fmlaLink="GSaeure!$B$1" fmlaRange="GSaeure!$B$3:$B$12" sel="10" val="0"/>
</file>

<file path=xl/ctrlProps/ctrlProp3.xml><?xml version="1.0" encoding="utf-8"?>
<formControlPr xmlns="http://schemas.microsoft.com/office/spreadsheetml/2009/9/main" objectType="Drop" dropLines="40" dropStyle="combo" dx="39" fmlaLink="Milchsre!$D$2" fmlaRange="Milchsre!$B$3:$B$16" sel="14" val="0"/>
</file>

<file path=xl/ctrlProps/ctrlProp4.xml><?xml version="1.0" encoding="utf-8"?>
<formControlPr xmlns="http://schemas.microsoft.com/office/spreadsheetml/2009/9/main" objectType="Drop" dropLines="40" dropStyle="combo" dx="39" fmlaLink="Milchsre!$E$2" fmlaRange="Milchsre!$B$3:$B$16" sel="14" val="0"/>
</file>

<file path=xl/ctrlProps/ctrlProp5.xml><?xml version="1.0" encoding="utf-8"?>
<formControlPr xmlns="http://schemas.microsoft.com/office/spreadsheetml/2009/9/main" objectType="Drop" dropLines="40" dropStyle="combo" dx="39" fmlaLink="Ascorbin!$B$1" fmlaRange="Ascorbin!$B$3:$B$20" sel="18" val="0"/>
</file>

<file path=xl/ctrlProps/ctrlProp6.xml><?xml version="1.0" encoding="utf-8"?>
<formControlPr xmlns="http://schemas.microsoft.com/office/spreadsheetml/2009/9/main" objectType="Drop" dropLines="15" dropStyle="combo" dx="39" fmlaLink="Flüchtige!$B$1" fmlaRange="Flüchtige!$B$3:$B$13" sel="11" val="0"/>
</file>

<file path=xl/ctrlProps/ctrlProp7.xml><?xml version="1.0" encoding="utf-8"?>
<formControlPr xmlns="http://schemas.microsoft.com/office/spreadsheetml/2009/9/main" objectType="Drop" dropLines="40" dropStyle="combo" dx="39" fmlaLink="Kochsalz!$B$1" fmlaRange="Kochsalz!$B$3:$B$21" sel="19" val="0"/>
</file>

<file path=xl/ctrlProps/ctrlProp8.xml><?xml version="1.0" encoding="utf-8"?>
<formControlPr xmlns="http://schemas.microsoft.com/office/spreadsheetml/2009/9/main" objectType="Drop" dropLines="15" dropStyle="combo" dx="39" fmlaLink="GSaeure!$B$21" fmlaRange="GSaeure!$B$22:$B$28" sel="7" val="0"/>
</file>

<file path=xl/ctrlProps/ctrlProp9.xml><?xml version="1.0" encoding="utf-8"?>
<formControlPr xmlns="http://schemas.microsoft.com/office/spreadsheetml/2009/9/main" objectType="Drop" dropLines="15" dropStyle="combo" dx="39" fmlaLink="Ascorbin!$B$24" fmlaRange="Ascorbin!$B$25:$B$34" sel="1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A451F5AE-794F-4B3F-84C9-9E62ED008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655729</xdr:colOff>
      <xdr:row>46</xdr:row>
      <xdr:rowOff>14287</xdr:rowOff>
    </xdr:to>
    <xdr:pic>
      <xdr:nvPicPr>
        <xdr:cNvPr id="2" name="Grafik 1">
          <a:extLst>
            <a:ext uri="{FF2B5EF4-FFF2-40B4-BE49-F238E27FC236}">
              <a16:creationId xmlns:a16="http://schemas.microsoft.com/office/drawing/2014/main" id="{CA910F7E-3E67-518E-8BB0-F6C9B2F3E23E}"/>
            </a:ext>
          </a:extLst>
        </xdr:cNvPr>
        <xdr:cNvPicPr>
          <a:picLocks noChangeAspect="1"/>
        </xdr:cNvPicPr>
      </xdr:nvPicPr>
      <xdr:blipFill>
        <a:blip xmlns:r="http://schemas.openxmlformats.org/officeDocument/2006/relationships" r:embed="rId1"/>
        <a:stretch>
          <a:fillRect/>
        </a:stretch>
      </xdr:blipFill>
      <xdr:spPr>
        <a:xfrm>
          <a:off x="0" y="0"/>
          <a:ext cx="6332629" cy="81200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28</xdr:row>
          <xdr:rowOff>38100</xdr:rowOff>
        </xdr:from>
        <xdr:to>
          <xdr:col>9</xdr:col>
          <xdr:colOff>685800</xdr:colOff>
          <xdr:row>28</xdr:row>
          <xdr:rowOff>228600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19050</xdr:rowOff>
        </xdr:from>
        <xdr:to>
          <xdr:col>9</xdr:col>
          <xdr:colOff>685800</xdr:colOff>
          <xdr:row>30</xdr:row>
          <xdr:rowOff>228600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38100</xdr:rowOff>
        </xdr:from>
        <xdr:to>
          <xdr:col>9</xdr:col>
          <xdr:colOff>685800</xdr:colOff>
          <xdr:row>33</xdr:row>
          <xdr:rowOff>228600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38100</xdr:rowOff>
        </xdr:from>
        <xdr:to>
          <xdr:col>9</xdr:col>
          <xdr:colOff>685800</xdr:colOff>
          <xdr:row>35</xdr:row>
          <xdr:rowOff>228600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38100</xdr:rowOff>
        </xdr:from>
        <xdr:to>
          <xdr:col>9</xdr:col>
          <xdr:colOff>685800</xdr:colOff>
          <xdr:row>37</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38100</xdr:rowOff>
        </xdr:from>
        <xdr:to>
          <xdr:col>9</xdr:col>
          <xdr:colOff>685800</xdr:colOff>
          <xdr:row>40</xdr:row>
          <xdr:rowOff>228600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38100</xdr:rowOff>
        </xdr:from>
        <xdr:to>
          <xdr:col>9</xdr:col>
          <xdr:colOff>685800</xdr:colOff>
          <xdr:row>42</xdr:row>
          <xdr:rowOff>228600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xdr:rowOff>
        </xdr:from>
        <xdr:to>
          <xdr:col>9</xdr:col>
          <xdr:colOff>685800</xdr:colOff>
          <xdr:row>31</xdr:row>
          <xdr:rowOff>228600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8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38100</xdr:rowOff>
        </xdr:from>
        <xdr:to>
          <xdr:col>9</xdr:col>
          <xdr:colOff>685800</xdr:colOff>
          <xdr:row>38</xdr:row>
          <xdr:rowOff>228600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38100</xdr:rowOff>
        </xdr:from>
        <xdr:to>
          <xdr:col>10</xdr:col>
          <xdr:colOff>133350</xdr:colOff>
          <xdr:row>13</xdr:row>
          <xdr:rowOff>304800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9525</xdr:rowOff>
        </xdr:from>
        <xdr:to>
          <xdr:col>2</xdr:col>
          <xdr:colOff>400050</xdr:colOff>
          <xdr:row>52</xdr:row>
          <xdr:rowOff>200025</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9525</xdr:rowOff>
        </xdr:from>
        <xdr:to>
          <xdr:col>9</xdr:col>
          <xdr:colOff>685800</xdr:colOff>
          <xdr:row>54</xdr:row>
          <xdr:rowOff>200025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0</xdr:rowOff>
        </xdr:from>
        <xdr:to>
          <xdr:col>9</xdr:col>
          <xdr:colOff>685800</xdr:colOff>
          <xdr:row>56</xdr:row>
          <xdr:rowOff>200025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19050</xdr:rowOff>
        </xdr:from>
        <xdr:to>
          <xdr:col>9</xdr:col>
          <xdr:colOff>685800</xdr:colOff>
          <xdr:row>57</xdr:row>
          <xdr:rowOff>200025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9525</xdr:rowOff>
        </xdr:from>
        <xdr:to>
          <xdr:col>9</xdr:col>
          <xdr:colOff>685800</xdr:colOff>
          <xdr:row>59</xdr:row>
          <xdr:rowOff>200025</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61</xdr:row>
          <xdr:rowOff>0</xdr:rowOff>
        </xdr:from>
        <xdr:to>
          <xdr:col>9</xdr:col>
          <xdr:colOff>685800</xdr:colOff>
          <xdr:row>61</xdr:row>
          <xdr:rowOff>200025</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9525</xdr:rowOff>
        </xdr:from>
        <xdr:to>
          <xdr:col>9</xdr:col>
          <xdr:colOff>685800</xdr:colOff>
          <xdr:row>63</xdr:row>
          <xdr:rowOff>200025</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Daten\TABELLEN\LVU\Ergebnistabellen\2025\ungesch&#252;tzt\2025-37-ungesch&#252;tzt.xlsx" TargetMode="External"/><Relationship Id="rId1" Type="http://schemas.openxmlformats.org/officeDocument/2006/relationships/externalLinkPath" Target="/Daten/TABELLEN/LVU/Ergebnistabellen/2025/ungesch&#252;tzt/2025-37-ungesch&#252;tz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Trockenmasse"/>
      <sheetName val="Gesamtasche"/>
      <sheetName val="Säureunlösliche Asche"/>
      <sheetName val="Wasserlösliche Asche"/>
      <sheetName val="WasserlöslicherExtraktanteil"/>
      <sheetName val="CofTheo"/>
      <sheetName val="Gesamtpolyphenole"/>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D63B-3935-4BBA-B252-EA377C566B06}">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16" t="s">
        <v>116</v>
      </c>
      <c r="B1" s="117"/>
      <c r="C1" s="117"/>
    </row>
    <row r="2" spans="1:3" ht="51.95" customHeight="1" x14ac:dyDescent="0.4">
      <c r="A2" s="118" t="s">
        <v>117</v>
      </c>
      <c r="B2" s="119"/>
      <c r="C2" s="119"/>
    </row>
    <row r="3" spans="1:3" ht="74.25" customHeight="1" x14ac:dyDescent="0.4">
      <c r="A3" s="118" t="s">
        <v>118</v>
      </c>
      <c r="B3" s="118"/>
      <c r="C3" s="118"/>
    </row>
    <row r="4" spans="1:3" ht="80.45" customHeight="1" x14ac:dyDescent="0.55000000000000004">
      <c r="A4" s="118" t="s">
        <v>150</v>
      </c>
      <c r="B4" s="119"/>
      <c r="C4" s="119"/>
    </row>
    <row r="5" spans="1:3" ht="30.5" customHeight="1" x14ac:dyDescent="0.45">
      <c r="A5" s="120"/>
      <c r="B5" s="120"/>
      <c r="C5" s="120"/>
    </row>
    <row r="6" spans="1:3" ht="30.5" customHeight="1" x14ac:dyDescent="0.4">
      <c r="A6" s="54" t="s">
        <v>119</v>
      </c>
    </row>
    <row r="7" spans="1:3" ht="54" customHeight="1" x14ac:dyDescent="0.4">
      <c r="A7" s="114" t="s">
        <v>120</v>
      </c>
      <c r="B7" s="115"/>
      <c r="C7" s="115"/>
    </row>
    <row r="9" spans="1:3" x14ac:dyDescent="0.4">
      <c r="A9" s="55" t="s">
        <v>121</v>
      </c>
      <c r="B9" s="55" t="s">
        <v>122</v>
      </c>
    </row>
    <row r="10" spans="1:3" ht="15.4" x14ac:dyDescent="0.4">
      <c r="A10" s="56">
        <v>1379</v>
      </c>
      <c r="B10" s="56">
        <v>1380</v>
      </c>
    </row>
    <row r="11" spans="1:3" ht="15.4" x14ac:dyDescent="0.4">
      <c r="A11" s="56">
        <v>179.34</v>
      </c>
      <c r="B11" s="56">
        <v>179</v>
      </c>
    </row>
    <row r="12" spans="1:3" ht="15.4" x14ac:dyDescent="0.4">
      <c r="A12" s="56">
        <v>80.12</v>
      </c>
      <c r="B12" s="56">
        <v>80.099999999999994</v>
      </c>
    </row>
    <row r="13" spans="1:3" ht="15.4" x14ac:dyDescent="0.4">
      <c r="A13" s="56">
        <v>7.8</v>
      </c>
      <c r="B13" s="52">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5"/>
  <sheetViews>
    <sheetView workbookViewId="0"/>
  </sheetViews>
  <sheetFormatPr baseColWidth="10" defaultColWidth="11.42578125" defaultRowHeight="13.9" x14ac:dyDescent="0.4"/>
  <cols>
    <col min="1" max="1" width="28.7109375" style="9" customWidth="1"/>
    <col min="2" max="3" width="11.7109375" style="9" customWidth="1"/>
    <col min="4" max="5" width="10.7109375" style="9" customWidth="1"/>
    <col min="6" max="6" width="11.28515625" style="9" customWidth="1"/>
    <col min="7" max="7" width="11.7109375" style="9" customWidth="1"/>
    <col min="8" max="9" width="5.7109375" style="9" customWidth="1"/>
    <col min="10" max="10" width="10.7109375" style="9" customWidth="1"/>
    <col min="11" max="11" width="7.7109375" style="9" customWidth="1"/>
    <col min="12" max="12" width="10.7109375" style="9" customWidth="1"/>
    <col min="13" max="16384" width="11.42578125" style="9"/>
  </cols>
  <sheetData>
    <row r="1" spans="1:12" ht="22.15" customHeight="1" x14ac:dyDescent="0.55000000000000004">
      <c r="A1" s="5" t="s">
        <v>78</v>
      </c>
      <c r="B1" s="6"/>
      <c r="D1" s="146" t="s">
        <v>111</v>
      </c>
      <c r="E1" s="146"/>
      <c r="F1" s="146"/>
      <c r="G1" s="89" t="s">
        <v>238</v>
      </c>
    </row>
    <row r="2" spans="1:12" ht="22.15" customHeight="1" x14ac:dyDescent="0.55000000000000004">
      <c r="A2" s="5" t="s">
        <v>49</v>
      </c>
      <c r="B2" s="6"/>
      <c r="D2" s="146" t="s">
        <v>112</v>
      </c>
      <c r="E2" s="146"/>
      <c r="F2" s="146"/>
      <c r="G2" s="89" t="s">
        <v>238</v>
      </c>
    </row>
    <row r="3" spans="1:12" ht="22.15" customHeight="1" x14ac:dyDescent="0.55000000000000004">
      <c r="A3" s="5"/>
      <c r="B3" s="6"/>
      <c r="D3" s="147" t="s">
        <v>77</v>
      </c>
      <c r="E3" s="147"/>
      <c r="F3" s="147"/>
      <c r="G3" s="43">
        <v>1</v>
      </c>
    </row>
    <row r="4" spans="1:12" ht="22.15" customHeight="1" x14ac:dyDescent="0.5">
      <c r="A4" s="7" t="s">
        <v>8</v>
      </c>
      <c r="B4" s="9" t="s">
        <v>3</v>
      </c>
      <c r="E4" s="42" t="str">
        <f>IF(OR(ISBLANK(G1),G1="?"),"",IF(ISNUMBER(VALUE(G1)),"","Bitte nur Ziffern eingeben (numbers only)"))</f>
        <v/>
      </c>
      <c r="F4" s="8"/>
      <c r="G4" s="31" t="s">
        <v>234</v>
      </c>
      <c r="H4" s="10"/>
    </row>
    <row r="5" spans="1:12" ht="22.15" customHeight="1" x14ac:dyDescent="0.5">
      <c r="A5" s="10" t="s">
        <v>79</v>
      </c>
      <c r="B5" s="145">
        <v>45907</v>
      </c>
      <c r="C5" s="145"/>
      <c r="E5" s="42" t="str">
        <f>IF(OR(ISBLANK(G2),G2="?"),"",IF(ISNUMBER(VALUE(G2)),"","Bitte nur Ziffern eingeben (numbers only)"))</f>
        <v/>
      </c>
      <c r="F5" s="12"/>
      <c r="G5" s="8"/>
      <c r="H5" s="10"/>
    </row>
    <row r="6" spans="1:12" ht="12.2" customHeight="1" x14ac:dyDescent="0.4"/>
    <row r="7" spans="1:12" s="14" customFormat="1" ht="40.15" customHeight="1" x14ac:dyDescent="0.4">
      <c r="A7" s="149" t="s">
        <v>107</v>
      </c>
      <c r="B7" s="149"/>
      <c r="C7" s="149"/>
      <c r="D7" s="149"/>
      <c r="E7" s="149"/>
      <c r="F7" s="149"/>
      <c r="G7" s="149"/>
      <c r="H7" s="149"/>
      <c r="I7" s="149"/>
      <c r="J7" s="149"/>
      <c r="K7" s="149"/>
      <c r="L7" s="149"/>
    </row>
    <row r="8" spans="1:12" s="14" customFormat="1" ht="40.15" customHeight="1" x14ac:dyDescent="0.4">
      <c r="A8" s="149" t="s">
        <v>108</v>
      </c>
      <c r="B8" s="149"/>
      <c r="C8" s="149"/>
      <c r="D8" s="149"/>
      <c r="E8" s="149"/>
      <c r="F8" s="149"/>
      <c r="G8" s="149"/>
      <c r="H8" s="149"/>
      <c r="I8" s="149"/>
      <c r="J8" s="149"/>
      <c r="K8" s="149"/>
      <c r="L8" s="149"/>
    </row>
    <row r="9" spans="1:12" s="14" customFormat="1" ht="40.15" customHeight="1" x14ac:dyDescent="0.4">
      <c r="A9" s="149" t="s">
        <v>109</v>
      </c>
      <c r="B9" s="149"/>
      <c r="C9" s="149"/>
      <c r="D9" s="149"/>
      <c r="E9" s="149"/>
      <c r="F9" s="149"/>
      <c r="G9" s="149"/>
      <c r="H9" s="149"/>
      <c r="I9" s="149"/>
      <c r="J9" s="149"/>
      <c r="K9" s="149"/>
      <c r="L9" s="149"/>
    </row>
    <row r="10" spans="1:12" s="14" customFormat="1" ht="40.15" customHeight="1" x14ac:dyDescent="0.4">
      <c r="A10" s="149" t="s">
        <v>80</v>
      </c>
      <c r="B10" s="149"/>
      <c r="C10" s="149"/>
      <c r="D10" s="149"/>
      <c r="E10" s="149"/>
      <c r="F10" s="149"/>
      <c r="G10" s="149"/>
      <c r="H10" s="149"/>
      <c r="I10" s="149"/>
      <c r="J10" s="149"/>
      <c r="K10" s="149"/>
      <c r="L10" s="149"/>
    </row>
    <row r="11" spans="1:12" s="14" customFormat="1" ht="40.15" customHeight="1" x14ac:dyDescent="0.4">
      <c r="A11" s="149" t="s">
        <v>110</v>
      </c>
      <c r="B11" s="149"/>
      <c r="C11" s="149"/>
      <c r="D11" s="149"/>
      <c r="E11" s="149"/>
      <c r="F11" s="149"/>
      <c r="G11" s="149"/>
      <c r="H11" s="149"/>
      <c r="I11" s="149"/>
      <c r="J11" s="149"/>
      <c r="K11" s="149"/>
      <c r="L11" s="149"/>
    </row>
    <row r="12" spans="1:12" s="14" customFormat="1" ht="25.15" customHeight="1" x14ac:dyDescent="0.4">
      <c r="A12" s="150"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2" s="150"/>
      <c r="C12" s="150"/>
      <c r="D12" s="150"/>
      <c r="E12" s="150"/>
      <c r="F12" s="150"/>
      <c r="G12" s="150"/>
      <c r="H12" s="150"/>
      <c r="I12" s="150"/>
      <c r="J12" s="150"/>
      <c r="K12" s="150"/>
      <c r="L12" s="150"/>
    </row>
    <row r="13" spans="1:12" s="14" customFormat="1" ht="25.15" customHeight="1" x14ac:dyDescent="0.4">
      <c r="A13" s="150" t="str">
        <f>IF(OR(OR(G1="?",ISBLANK(G1)),OR(G2="?",ISBLANK(G2))),"Nur wenn diese beiden Felder korrekt ausgefüllt sind, kann der Absender dieser Tabelle identifiziert werden.","")</f>
        <v>Nur wenn diese beiden Felder korrekt ausgefüllt sind, kann der Absender dieser Tabelle identifiziert werden.</v>
      </c>
      <c r="B13" s="150"/>
      <c r="C13" s="150"/>
      <c r="D13" s="150"/>
      <c r="E13" s="150"/>
      <c r="F13" s="150"/>
      <c r="G13" s="150"/>
      <c r="H13" s="150"/>
      <c r="I13" s="150"/>
      <c r="J13" s="150"/>
      <c r="K13" s="150"/>
      <c r="L13" s="150"/>
    </row>
    <row r="14" spans="1:12" s="14" customFormat="1" ht="25.15" customHeight="1" x14ac:dyDescent="0.5">
      <c r="A14" s="13" t="s">
        <v>36</v>
      </c>
      <c r="B14" s="7"/>
      <c r="C14" s="10"/>
      <c r="D14" s="7"/>
      <c r="E14" s="7"/>
      <c r="F14" s="7"/>
      <c r="G14" s="7"/>
      <c r="J14" s="73"/>
      <c r="K14" s="73"/>
    </row>
    <row r="15" spans="1:12" ht="25.15" customHeight="1" x14ac:dyDescent="0.5">
      <c r="A15" s="154" t="s">
        <v>84</v>
      </c>
      <c r="B15" s="154"/>
      <c r="C15" s="154"/>
      <c r="D15" s="154"/>
      <c r="E15" s="154"/>
      <c r="F15" s="154"/>
      <c r="G15" s="154"/>
      <c r="H15" s="154"/>
    </row>
    <row r="16" spans="1:12" ht="12.2" customHeight="1" x14ac:dyDescent="0.4">
      <c r="F16" s="72">
        <f>MAX(Natrium!$A$53:$A$72)</f>
        <v>20</v>
      </c>
      <c r="G16" s="72">
        <f>MAX(Natrium!$A$14:$A$21)</f>
        <v>8</v>
      </c>
      <c r="H16" s="72">
        <f>MAX(Natrium!$A$25:$A$30)</f>
        <v>6</v>
      </c>
      <c r="I16" s="72"/>
      <c r="J16" s="72">
        <f>MAX(Natrium!$A$34:$A$37)</f>
        <v>4</v>
      </c>
      <c r="K16" s="72">
        <f>MAX(Natrium!$A$41:$A$49)</f>
        <v>9</v>
      </c>
      <c r="L16" s="72">
        <f>MAX(Natrium!$A$3:$A$10)</f>
        <v>8</v>
      </c>
    </row>
    <row r="17" spans="1:12" s="75" customFormat="1" ht="36" customHeight="1" x14ac:dyDescent="0.4">
      <c r="A17" s="74" t="s">
        <v>0</v>
      </c>
      <c r="B17" s="90" t="s">
        <v>1</v>
      </c>
      <c r="C17" s="91" t="s">
        <v>48</v>
      </c>
      <c r="D17" s="91" t="s">
        <v>5</v>
      </c>
      <c r="E17" s="91" t="s">
        <v>6</v>
      </c>
      <c r="F17" s="91" t="s">
        <v>7</v>
      </c>
      <c r="G17" s="91" t="s">
        <v>82</v>
      </c>
      <c r="H17" s="155" t="s">
        <v>208</v>
      </c>
      <c r="I17" s="155"/>
      <c r="J17" s="92" t="s">
        <v>209</v>
      </c>
      <c r="K17" s="92" t="s">
        <v>210</v>
      </c>
      <c r="L17" s="92" t="s">
        <v>211</v>
      </c>
    </row>
    <row r="18" spans="1:12" s="29" customFormat="1" ht="30.2" customHeight="1" x14ac:dyDescent="0.45">
      <c r="A18" s="30" t="str">
        <f>pH!A1</f>
        <v>pH-Wert</v>
      </c>
      <c r="B18" s="30" t="s">
        <v>31</v>
      </c>
      <c r="C18" s="40">
        <v>3</v>
      </c>
      <c r="D18" s="88"/>
      <c r="E18" s="88"/>
      <c r="F18" s="40">
        <f>pH!$B$1</f>
        <v>10</v>
      </c>
      <c r="G18" s="44"/>
      <c r="H18" s="47">
        <f>pH!$C$1</f>
        <v>9</v>
      </c>
      <c r="I18" s="40"/>
      <c r="J18" s="40"/>
      <c r="K18" s="40"/>
      <c r="L18" s="40"/>
    </row>
    <row r="19" spans="1:12" s="29" customFormat="1" ht="45" customHeight="1" x14ac:dyDescent="0.45">
      <c r="A19" s="30" t="str">
        <f>GSaeure!A1</f>
        <v>Titrierbare Gesamtsäure
(als Essigsäure)</v>
      </c>
      <c r="B19" s="30" t="s">
        <v>51</v>
      </c>
      <c r="C19" s="40">
        <v>3</v>
      </c>
      <c r="D19" s="88"/>
      <c r="E19" s="88"/>
      <c r="F19" s="40">
        <f>GSaeure!$B$1</f>
        <v>10</v>
      </c>
      <c r="G19" s="40">
        <f>GSaeure!$B$21</f>
        <v>7</v>
      </c>
      <c r="H19" s="47">
        <f>GSaeure!$C$1</f>
        <v>9</v>
      </c>
      <c r="I19" s="47">
        <f>GSaeure!$C$21</f>
        <v>6</v>
      </c>
      <c r="J19" s="40"/>
      <c r="K19" s="40"/>
      <c r="L19" s="40"/>
    </row>
    <row r="20" spans="1:12" s="29" customFormat="1" ht="30.2" customHeight="1" x14ac:dyDescent="0.45">
      <c r="A20" s="30" t="str">
        <f>'D-Milchsre'!A1</f>
        <v>D-Milchsäure</v>
      </c>
      <c r="B20" s="30" t="s">
        <v>51</v>
      </c>
      <c r="C20" s="40">
        <v>3</v>
      </c>
      <c r="D20" s="88"/>
      <c r="E20" s="88"/>
      <c r="F20" s="40">
        <f>Milchsre!D2</f>
        <v>14</v>
      </c>
      <c r="G20" s="45"/>
      <c r="H20" s="47">
        <f>Milchsre!$C$1</f>
        <v>13</v>
      </c>
      <c r="I20" s="40"/>
      <c r="J20" s="40"/>
      <c r="K20" s="40"/>
      <c r="L20" s="40"/>
    </row>
    <row r="21" spans="1:12" s="29" customFormat="1" ht="30.2" customHeight="1" x14ac:dyDescent="0.45">
      <c r="A21" s="30" t="str">
        <f>'L-Milchsre'!A1</f>
        <v>L-Milchsäure</v>
      </c>
      <c r="B21" s="30" t="s">
        <v>51</v>
      </c>
      <c r="C21" s="40">
        <v>3</v>
      </c>
      <c r="D21" s="88"/>
      <c r="E21" s="88"/>
      <c r="F21" s="40">
        <f>Milchsre!E2</f>
        <v>14</v>
      </c>
      <c r="G21" s="45"/>
      <c r="H21" s="47">
        <f>Milchsre!$C$1</f>
        <v>13</v>
      </c>
      <c r="I21" s="40"/>
      <c r="J21" s="40"/>
      <c r="K21" s="40"/>
      <c r="L21" s="40"/>
    </row>
    <row r="22" spans="1:12" s="29" customFormat="1" ht="30.2" customHeight="1" x14ac:dyDescent="0.45">
      <c r="A22" s="30" t="str">
        <f>Ascorbin!A1</f>
        <v>L-Ascorbinsäure</v>
      </c>
      <c r="B22" s="30" t="s">
        <v>55</v>
      </c>
      <c r="C22" s="40">
        <v>3</v>
      </c>
      <c r="D22" s="88"/>
      <c r="E22" s="88"/>
      <c r="F22" s="40">
        <f>Ascorbin!B1</f>
        <v>18</v>
      </c>
      <c r="G22" s="40">
        <f>Ascorbin!B24</f>
        <v>10</v>
      </c>
      <c r="H22" s="47">
        <f>Ascorbin!$C$1</f>
        <v>17</v>
      </c>
      <c r="I22" s="47">
        <f>Ascorbin!$C$24</f>
        <v>9</v>
      </c>
      <c r="J22" s="40"/>
      <c r="K22" s="40"/>
      <c r="L22" s="40"/>
    </row>
    <row r="23" spans="1:12" s="29" customFormat="1" ht="32.1" customHeight="1" x14ac:dyDescent="0.45">
      <c r="A23" s="93" t="s">
        <v>233</v>
      </c>
      <c r="B23" s="30" t="s">
        <v>51</v>
      </c>
      <c r="C23" s="40">
        <v>3</v>
      </c>
      <c r="D23" s="88"/>
      <c r="E23" s="88"/>
      <c r="F23" s="40">
        <f>Flüchtige!$B$1</f>
        <v>11</v>
      </c>
      <c r="G23" s="46"/>
      <c r="H23" s="47">
        <f>Flüchtige!$C$1</f>
        <v>10</v>
      </c>
      <c r="I23" s="40"/>
      <c r="J23" s="40"/>
      <c r="K23" s="40"/>
      <c r="L23" s="40"/>
    </row>
    <row r="24" spans="1:12" s="29" customFormat="1" ht="30.2" customHeight="1" x14ac:dyDescent="0.45">
      <c r="A24" s="30" t="s">
        <v>259</v>
      </c>
      <c r="B24" s="30" t="s">
        <v>51</v>
      </c>
      <c r="C24" s="40">
        <v>3</v>
      </c>
      <c r="D24" s="88"/>
      <c r="E24" s="88"/>
      <c r="F24" s="40">
        <f>Kochsalz!B1</f>
        <v>19</v>
      </c>
      <c r="G24" s="46"/>
      <c r="H24" s="47">
        <f>Kochsalz!C1</f>
        <v>18</v>
      </c>
      <c r="I24" s="40"/>
      <c r="J24" s="40"/>
      <c r="K24" s="40"/>
      <c r="L24" s="40"/>
    </row>
    <row r="25" spans="1:12" s="29" customFormat="1" ht="30.2" customHeight="1" x14ac:dyDescent="0.45">
      <c r="A25" s="30" t="s">
        <v>159</v>
      </c>
      <c r="B25" s="30" t="s">
        <v>51</v>
      </c>
      <c r="C25" s="40">
        <v>3</v>
      </c>
      <c r="D25" s="88"/>
      <c r="E25" s="88"/>
      <c r="F25" s="71">
        <f>Natrium!B52</f>
        <v>20</v>
      </c>
      <c r="G25" s="71">
        <f>Natrium!B13</f>
        <v>8</v>
      </c>
      <c r="H25" s="71">
        <f>Natrium!B24</f>
        <v>6</v>
      </c>
      <c r="I25" s="71">
        <f>Natrium!C24</f>
        <v>6</v>
      </c>
      <c r="J25" s="71">
        <f>Natrium!B33</f>
        <v>4</v>
      </c>
      <c r="K25" s="71">
        <f>Natrium!B40</f>
        <v>9</v>
      </c>
      <c r="L25" s="71">
        <f>Natrium!B2</f>
        <v>8</v>
      </c>
    </row>
    <row r="26" spans="1:12" ht="9.9499999999999993" customHeight="1" x14ac:dyDescent="0.5">
      <c r="A26" s="13"/>
      <c r="B26" s="7"/>
      <c r="C26" s="10"/>
      <c r="D26" s="7"/>
      <c r="E26" s="7"/>
      <c r="F26" s="7"/>
      <c r="G26" s="7"/>
      <c r="H26" s="7"/>
    </row>
    <row r="27" spans="1:12" ht="25.15" customHeight="1" x14ac:dyDescent="0.45">
      <c r="A27" s="11" t="s">
        <v>83</v>
      </c>
    </row>
    <row r="28" spans="1:12" ht="15" customHeight="1" x14ac:dyDescent="0.5">
      <c r="A28" s="8"/>
    </row>
    <row r="29" spans="1:12" ht="20.25" customHeight="1" x14ac:dyDescent="0.4">
      <c r="A29" s="76" t="str">
        <f>A18</f>
        <v>pH-Wert</v>
      </c>
      <c r="B29" s="143" t="b">
        <f>ISBLANK(VLOOKUP(F18,pH!A3:C18,3))</f>
        <v>1</v>
      </c>
      <c r="C29" s="143"/>
      <c r="D29" s="143"/>
      <c r="E29" s="143"/>
      <c r="F29" s="143"/>
      <c r="G29" s="143"/>
      <c r="H29" s="143"/>
      <c r="I29" s="143"/>
      <c r="J29" s="143"/>
      <c r="K29" s="143"/>
      <c r="L29" s="143"/>
    </row>
    <row r="30" spans="1:12" ht="35.25" customHeight="1" x14ac:dyDescent="0.4">
      <c r="A30" s="15" t="str">
        <f>IF(F18=H18,"bitte eingeben:",IF(B29,"","Art der Modifikation:"))</f>
        <v/>
      </c>
      <c r="B30" s="151"/>
      <c r="C30" s="151"/>
      <c r="D30" s="151"/>
      <c r="E30" s="151"/>
      <c r="F30" s="151"/>
      <c r="G30" s="151"/>
      <c r="H30" s="151"/>
      <c r="I30" s="151"/>
      <c r="J30" s="151"/>
      <c r="K30" s="151"/>
      <c r="L30" s="151"/>
    </row>
    <row r="31" spans="1:12" ht="20.25" customHeight="1" x14ac:dyDescent="0.4">
      <c r="A31" s="76" t="s">
        <v>32</v>
      </c>
      <c r="B31" s="143" t="b">
        <f>ISBLANK(VLOOKUP(F19,GSaeure!A3:C18,3))</f>
        <v>1</v>
      </c>
      <c r="C31" s="143"/>
      <c r="D31" s="143"/>
      <c r="E31" s="143"/>
      <c r="F31" s="143"/>
      <c r="G31" s="143"/>
      <c r="H31" s="143"/>
      <c r="I31" s="143"/>
      <c r="J31" s="143"/>
      <c r="K31" s="143"/>
      <c r="L31" s="143"/>
    </row>
    <row r="32" spans="1:12" ht="20.25" customHeight="1" x14ac:dyDescent="0.4">
      <c r="A32" s="76" t="s">
        <v>89</v>
      </c>
      <c r="B32" s="152"/>
      <c r="C32" s="152"/>
      <c r="D32" s="152"/>
      <c r="E32" s="152"/>
      <c r="F32" s="152"/>
      <c r="G32" s="152"/>
      <c r="H32" s="152"/>
      <c r="I32" s="152"/>
      <c r="J32" s="152"/>
      <c r="K32" s="152"/>
      <c r="L32" s="152"/>
    </row>
    <row r="33" spans="1:12" ht="35.25" customHeight="1" x14ac:dyDescent="0.4">
      <c r="A33" s="15" t="str">
        <f>IF(OR(F19=H19,G19=I19),"bitte eingeben:",IF(B31,"","Art der Modifikation:"))</f>
        <v/>
      </c>
      <c r="B33" s="148"/>
      <c r="C33" s="148"/>
      <c r="D33" s="148"/>
      <c r="E33" s="148"/>
      <c r="F33" s="148"/>
      <c r="G33" s="148"/>
      <c r="H33" s="148"/>
      <c r="I33" s="148"/>
      <c r="J33" s="148"/>
      <c r="K33" s="148"/>
      <c r="L33" s="148"/>
    </row>
    <row r="34" spans="1:12" ht="20.25" customHeight="1" x14ac:dyDescent="0.4">
      <c r="A34" s="76" t="str">
        <f>A20</f>
        <v>D-Milchsäure</v>
      </c>
      <c r="B34" s="143" t="b">
        <f>ISBLANK(VLOOKUP(F20,Milchsre!A3:C16,3))</f>
        <v>1</v>
      </c>
      <c r="C34" s="143"/>
      <c r="D34" s="143"/>
      <c r="E34" s="143"/>
      <c r="F34" s="143"/>
      <c r="G34" s="143"/>
      <c r="H34" s="143"/>
      <c r="I34" s="143"/>
      <c r="J34" s="143"/>
      <c r="K34" s="143"/>
      <c r="L34" s="143"/>
    </row>
    <row r="35" spans="1:12" ht="35.25" customHeight="1" x14ac:dyDescent="0.4">
      <c r="A35" s="15" t="str">
        <f>IF(F20=H20,"bitte eingeben:",IF(B34,"","Art der Modifikation:"))</f>
        <v/>
      </c>
      <c r="B35" s="148"/>
      <c r="C35" s="148"/>
      <c r="D35" s="148"/>
      <c r="E35" s="148"/>
      <c r="F35" s="148"/>
      <c r="G35" s="148"/>
      <c r="H35" s="148"/>
      <c r="I35" s="148"/>
      <c r="J35" s="148"/>
      <c r="K35" s="148"/>
      <c r="L35" s="148"/>
    </row>
    <row r="36" spans="1:12" ht="20.25" customHeight="1" x14ac:dyDescent="0.4">
      <c r="A36" s="76" t="str">
        <f>A21</f>
        <v>L-Milchsäure</v>
      </c>
      <c r="B36" s="143" t="b">
        <f>ISBLANK(VLOOKUP(F21,Milchsre!A3:C16,3))</f>
        <v>1</v>
      </c>
      <c r="C36" s="143"/>
      <c r="D36" s="143"/>
      <c r="E36" s="143"/>
      <c r="F36" s="143"/>
      <c r="G36" s="143"/>
      <c r="H36" s="143"/>
      <c r="I36" s="143"/>
      <c r="J36" s="143"/>
      <c r="K36" s="143"/>
      <c r="L36" s="143"/>
    </row>
    <row r="37" spans="1:12" ht="35.25" customHeight="1" x14ac:dyDescent="0.4">
      <c r="A37" s="15" t="str">
        <f>IF(F21=H21,"bitte eingeben:",IF(B36,"","Art der Modifikation:"))</f>
        <v/>
      </c>
      <c r="B37" s="148"/>
      <c r="C37" s="148"/>
      <c r="D37" s="148"/>
      <c r="E37" s="148"/>
      <c r="F37" s="148"/>
      <c r="G37" s="148"/>
      <c r="H37" s="148"/>
      <c r="I37" s="148"/>
      <c r="J37" s="148"/>
      <c r="K37" s="148"/>
      <c r="L37" s="148"/>
    </row>
    <row r="38" spans="1:12" ht="20.25" customHeight="1" x14ac:dyDescent="0.4">
      <c r="A38" s="76" t="str">
        <f>A22</f>
        <v>L-Ascorbinsäure</v>
      </c>
      <c r="B38" s="143" t="b">
        <f>ISBLANK(VLOOKUP(F22,Ascorbin!A3:C36,3))</f>
        <v>1</v>
      </c>
      <c r="C38" s="143"/>
      <c r="D38" s="143"/>
      <c r="E38" s="143"/>
      <c r="F38" s="143"/>
      <c r="G38" s="143"/>
      <c r="H38" s="143"/>
      <c r="I38" s="143"/>
      <c r="J38" s="143"/>
      <c r="K38" s="143"/>
      <c r="L38" s="143"/>
    </row>
    <row r="39" spans="1:12" ht="20.25" customHeight="1" x14ac:dyDescent="0.4">
      <c r="A39" s="76" t="s">
        <v>92</v>
      </c>
      <c r="B39" s="153"/>
      <c r="C39" s="153"/>
      <c r="D39" s="153"/>
      <c r="E39" s="153"/>
      <c r="F39" s="153"/>
      <c r="G39" s="153"/>
      <c r="H39" s="153"/>
      <c r="I39" s="153"/>
      <c r="J39" s="153"/>
      <c r="K39" s="153"/>
      <c r="L39" s="153"/>
    </row>
    <row r="40" spans="1:12" ht="35.25" customHeight="1" x14ac:dyDescent="0.4">
      <c r="A40" s="15" t="str">
        <f>IF(OR(F22=H22,G22=I22),"bitte eingeben:",IF(B38,"","Art der Modifikation:"))</f>
        <v/>
      </c>
      <c r="B40" s="148"/>
      <c r="C40" s="148"/>
      <c r="D40" s="148"/>
      <c r="E40" s="148"/>
      <c r="F40" s="148"/>
      <c r="G40" s="148"/>
      <c r="H40" s="148"/>
      <c r="I40" s="148"/>
      <c r="J40" s="148"/>
      <c r="K40" s="148"/>
      <c r="L40" s="148"/>
    </row>
    <row r="41" spans="1:12" ht="20.25" customHeight="1" x14ac:dyDescent="0.4">
      <c r="A41" s="76" t="s">
        <v>212</v>
      </c>
      <c r="B41" s="143" t="b">
        <f>ISBLANK(VLOOKUP(F23,Flüchtige!A3:C18,3))</f>
        <v>1</v>
      </c>
      <c r="C41" s="143"/>
      <c r="D41" s="143"/>
      <c r="E41" s="143"/>
      <c r="F41" s="143"/>
      <c r="G41" s="143"/>
      <c r="H41" s="143"/>
      <c r="I41" s="143"/>
      <c r="J41" s="143"/>
      <c r="K41" s="143"/>
      <c r="L41" s="143"/>
    </row>
    <row r="42" spans="1:12" ht="35.25" customHeight="1" x14ac:dyDescent="0.4">
      <c r="A42" s="15" t="str">
        <f>IF(F23=H23,"bitte eingeben:",IF(B41,"","Art der Modifikation:"))</f>
        <v/>
      </c>
      <c r="B42" s="144"/>
      <c r="C42" s="144"/>
      <c r="D42" s="144"/>
      <c r="E42" s="144"/>
      <c r="F42" s="144"/>
      <c r="G42" s="144"/>
      <c r="H42" s="144"/>
      <c r="I42" s="144"/>
      <c r="J42" s="144"/>
      <c r="K42" s="144"/>
      <c r="L42" s="144"/>
    </row>
    <row r="43" spans="1:12" ht="20.25" customHeight="1" x14ac:dyDescent="0.4">
      <c r="A43" s="76" t="str">
        <f>A24</f>
        <v>Kochsalz (über Chlorid)</v>
      </c>
      <c r="B43" s="143" t="b">
        <f>ISBLANK(VLOOKUP(F24,Kochsalz!A3:C35,3))</f>
        <v>1</v>
      </c>
      <c r="C43" s="143"/>
      <c r="D43" s="143"/>
      <c r="E43" s="143"/>
      <c r="F43" s="143"/>
      <c r="G43" s="143"/>
      <c r="H43" s="143"/>
      <c r="I43" s="143"/>
      <c r="J43" s="143"/>
      <c r="K43" s="143"/>
      <c r="L43" s="143"/>
    </row>
    <row r="44" spans="1:12" ht="35.25" customHeight="1" x14ac:dyDescent="0.4">
      <c r="A44" s="15" t="str">
        <f>IF(F24=H24,"bitte eingeben:",IF(B43,"","Art der Modifikation:"))</f>
        <v/>
      </c>
      <c r="B44" s="144"/>
      <c r="C44" s="144"/>
      <c r="D44" s="144"/>
      <c r="E44" s="144"/>
      <c r="F44" s="144"/>
      <c r="G44" s="144"/>
      <c r="H44" s="144"/>
      <c r="I44" s="144"/>
      <c r="J44" s="144"/>
      <c r="K44" s="144"/>
      <c r="L44" s="144"/>
    </row>
    <row r="45" spans="1:12" hidden="1" x14ac:dyDescent="0.4"/>
    <row r="46" spans="1:12" hidden="1" x14ac:dyDescent="0.4"/>
    <row r="47" spans="1:12" hidden="1" x14ac:dyDescent="0.4"/>
    <row r="48" spans="1:12" hidden="1" x14ac:dyDescent="0.4"/>
    <row r="49" spans="1:12" hidden="1" x14ac:dyDescent="0.4"/>
    <row r="50" spans="1:12" hidden="1" x14ac:dyDescent="0.4"/>
    <row r="51" spans="1:12" hidden="1" x14ac:dyDescent="0.4"/>
    <row r="52" spans="1:12" ht="18" customHeight="1" x14ac:dyDescent="0.5">
      <c r="A52" s="77" t="s">
        <v>159</v>
      </c>
      <c r="B52" s="78"/>
      <c r="C52" s="79"/>
      <c r="D52" s="79"/>
      <c r="E52" s="80"/>
      <c r="F52" s="79"/>
      <c r="G52" s="79"/>
      <c r="H52" s="80"/>
      <c r="I52" s="78"/>
      <c r="J52" s="81"/>
      <c r="K52" s="82"/>
      <c r="L52" s="82"/>
    </row>
    <row r="53" spans="1:12" ht="18" customHeight="1" x14ac:dyDescent="0.4">
      <c r="A53" s="83" t="s">
        <v>218</v>
      </c>
      <c r="B53" s="78"/>
      <c r="C53" s="78"/>
      <c r="D53" s="78"/>
      <c r="E53" s="78"/>
      <c r="F53" s="78"/>
      <c r="G53" s="78"/>
      <c r="H53" s="78"/>
      <c r="I53" s="78"/>
      <c r="J53" s="81"/>
      <c r="K53" s="82"/>
      <c r="L53" s="82"/>
    </row>
    <row r="54" spans="1:12" ht="18" customHeight="1" x14ac:dyDescent="0.4">
      <c r="A54" s="84"/>
      <c r="B54" s="78"/>
      <c r="C54" s="78"/>
      <c r="D54" s="85"/>
      <c r="E54" s="78"/>
      <c r="F54" s="78"/>
      <c r="G54" s="78"/>
      <c r="H54" s="78"/>
      <c r="I54" s="78"/>
      <c r="J54" s="81"/>
      <c r="K54" s="82"/>
      <c r="L54" s="82"/>
    </row>
    <row r="55" spans="1:12" ht="18" customHeight="1" x14ac:dyDescent="0.4">
      <c r="A55" s="83" t="s">
        <v>213</v>
      </c>
      <c r="B55" s="78"/>
      <c r="C55" s="78"/>
      <c r="D55" s="78"/>
      <c r="E55" s="78"/>
      <c r="F55" s="78"/>
      <c r="G55" s="78"/>
      <c r="H55" s="78"/>
      <c r="I55" s="78"/>
      <c r="J55" s="81"/>
      <c r="K55" s="82"/>
      <c r="L55" s="82"/>
    </row>
    <row r="56" spans="1:12" ht="31.15" customHeight="1" x14ac:dyDescent="0.4">
      <c r="A56" s="86" t="str">
        <f>IF(Ergebnisse!G25=Ergebnisse!G16-1,"bitte eingeben:","")</f>
        <v/>
      </c>
      <c r="B56" s="156"/>
      <c r="C56" s="156"/>
      <c r="D56" s="156"/>
      <c r="E56" s="156"/>
      <c r="F56" s="156"/>
      <c r="G56" s="156"/>
      <c r="H56" s="156"/>
      <c r="I56" s="156"/>
      <c r="J56" s="156"/>
      <c r="K56" s="156"/>
      <c r="L56" s="156"/>
    </row>
    <row r="57" spans="1:12" ht="18" customHeight="1" x14ac:dyDescent="0.4">
      <c r="A57" s="83" t="s">
        <v>214</v>
      </c>
      <c r="B57" s="78"/>
      <c r="C57" s="78"/>
      <c r="D57" s="78"/>
      <c r="E57" s="78"/>
      <c r="F57" s="78"/>
      <c r="G57" s="78"/>
      <c r="H57" s="78"/>
      <c r="I57" s="78"/>
      <c r="J57" s="81"/>
      <c r="K57" s="82"/>
      <c r="L57" s="82"/>
    </row>
    <row r="58" spans="1:12" ht="18" customHeight="1" x14ac:dyDescent="0.4">
      <c r="A58" s="83" t="s">
        <v>215</v>
      </c>
      <c r="B58" s="78"/>
      <c r="C58" s="78"/>
      <c r="D58" s="78"/>
      <c r="E58" s="78"/>
      <c r="F58" s="78"/>
      <c r="G58" s="78"/>
      <c r="H58" s="78"/>
      <c r="I58" s="78"/>
      <c r="J58" s="81"/>
      <c r="K58" s="82"/>
      <c r="L58" s="82"/>
    </row>
    <row r="59" spans="1:12" ht="31.15" customHeight="1" x14ac:dyDescent="0.4">
      <c r="A59" s="86" t="str">
        <f>IF(OR(Ergebnisse!H25=Ergebnisse!H16-1,Ergebnisse!I25=Ergebnisse!I16-1),"bitte eingeben:","")</f>
        <v/>
      </c>
      <c r="B59" s="156"/>
      <c r="C59" s="156"/>
      <c r="D59" s="156"/>
      <c r="E59" s="156"/>
      <c r="F59" s="156"/>
      <c r="G59" s="156"/>
      <c r="H59" s="156"/>
      <c r="I59" s="156"/>
      <c r="J59" s="156"/>
      <c r="K59" s="156"/>
      <c r="L59" s="156"/>
    </row>
    <row r="60" spans="1:12" ht="18" customHeight="1" x14ac:dyDescent="0.4">
      <c r="A60" s="83" t="s">
        <v>178</v>
      </c>
      <c r="B60" s="87"/>
      <c r="C60" s="87"/>
      <c r="D60" s="87"/>
      <c r="E60" s="87"/>
      <c r="F60" s="87"/>
      <c r="G60" s="87"/>
      <c r="H60" s="87"/>
      <c r="I60" s="87"/>
      <c r="J60" s="81"/>
      <c r="K60" s="82"/>
      <c r="L60" s="82"/>
    </row>
    <row r="61" spans="1:12" ht="31.15" customHeight="1" x14ac:dyDescent="0.4">
      <c r="A61" s="86" t="str">
        <f>IF(Ergebnisse!J25=Ergebnisse!J16-1,"bitte eingeben:","")</f>
        <v/>
      </c>
      <c r="B61" s="157"/>
      <c r="C61" s="157"/>
      <c r="D61" s="157"/>
      <c r="E61" s="157"/>
      <c r="F61" s="157"/>
      <c r="G61" s="157"/>
      <c r="H61" s="157"/>
      <c r="I61" s="157"/>
      <c r="J61" s="157"/>
      <c r="K61" s="157"/>
      <c r="L61" s="157"/>
    </row>
    <row r="62" spans="1:12" ht="18" customHeight="1" x14ac:dyDescent="0.4">
      <c r="A62" s="83" t="s">
        <v>216</v>
      </c>
      <c r="B62" s="87"/>
      <c r="C62" s="87"/>
      <c r="D62" s="87"/>
      <c r="E62" s="87"/>
      <c r="F62" s="87"/>
      <c r="G62" s="87"/>
      <c r="H62" s="87"/>
      <c r="I62" s="87"/>
      <c r="J62" s="81"/>
      <c r="K62" s="82"/>
      <c r="L62" s="82"/>
    </row>
    <row r="63" spans="1:12" ht="31.15" customHeight="1" x14ac:dyDescent="0.4">
      <c r="A63" s="86" t="str">
        <f>IF(Ergebnisse!K25=Ergebnisse!K16-1,"bitte eingeben:","")</f>
        <v/>
      </c>
      <c r="B63" s="156"/>
      <c r="C63" s="156"/>
      <c r="D63" s="156"/>
      <c r="E63" s="156"/>
      <c r="F63" s="156"/>
      <c r="G63" s="156"/>
      <c r="H63" s="156"/>
      <c r="I63" s="156"/>
      <c r="J63" s="156"/>
      <c r="K63" s="156"/>
      <c r="L63" s="156"/>
    </row>
    <row r="64" spans="1:12" ht="18" customHeight="1" x14ac:dyDescent="0.4">
      <c r="A64" s="83" t="s">
        <v>217</v>
      </c>
      <c r="B64" s="78"/>
      <c r="C64" s="78"/>
      <c r="D64" s="78"/>
      <c r="E64" s="78"/>
      <c r="F64" s="78"/>
      <c r="G64" s="78"/>
      <c r="H64" s="78"/>
      <c r="I64" s="78"/>
      <c r="J64" s="81"/>
      <c r="K64" s="82"/>
      <c r="L64" s="82"/>
    </row>
    <row r="65" spans="1:12" ht="31.15" customHeight="1" x14ac:dyDescent="0.4">
      <c r="A65" s="86" t="str">
        <f>IF(Ergebnisse!F25=Ergebnisse!F16-1,"bitte eingeben:","")</f>
        <v/>
      </c>
      <c r="B65" s="156"/>
      <c r="C65" s="156"/>
      <c r="D65" s="156"/>
      <c r="E65" s="156"/>
      <c r="F65" s="156"/>
      <c r="G65" s="156"/>
      <c r="H65" s="156"/>
      <c r="I65" s="156"/>
      <c r="J65" s="156"/>
      <c r="K65" s="156"/>
      <c r="L65" s="156"/>
    </row>
  </sheetData>
  <sheetProtection algorithmName="SHA-512" hashValue="o6OdjF6BiuyeRmNuc1bLhkP3cGQkDIKEfCnefnfbFaNirMsynQaI0tbEu5ckW/hqA0Iq5ns3vcFQXJiZH8QwgQ==" saltValue="p80sbGVvo3U0H5vURdcOMg==" spinCount="100000" sheet="1" objects="1" scenarios="1"/>
  <mergeCells count="34">
    <mergeCell ref="B43:L43"/>
    <mergeCell ref="B44:L44"/>
    <mergeCell ref="B56:L56"/>
    <mergeCell ref="B59:L59"/>
    <mergeCell ref="B65:L65"/>
    <mergeCell ref="B61:L61"/>
    <mergeCell ref="B63:L63"/>
    <mergeCell ref="A15:H15"/>
    <mergeCell ref="A13:L13"/>
    <mergeCell ref="H17:I17"/>
    <mergeCell ref="B29:L29"/>
    <mergeCell ref="B34:L34"/>
    <mergeCell ref="B33:L33"/>
    <mergeCell ref="B36:L36"/>
    <mergeCell ref="B37:L37"/>
    <mergeCell ref="B38:L38"/>
    <mergeCell ref="B39:L39"/>
    <mergeCell ref="B40:L40"/>
    <mergeCell ref="B41:L41"/>
    <mergeCell ref="B42:L42"/>
    <mergeCell ref="B5:C5"/>
    <mergeCell ref="D1:F1"/>
    <mergeCell ref="D2:F2"/>
    <mergeCell ref="D3:F3"/>
    <mergeCell ref="B35:L35"/>
    <mergeCell ref="A7:L7"/>
    <mergeCell ref="A8:L8"/>
    <mergeCell ref="A9:L9"/>
    <mergeCell ref="A10:L10"/>
    <mergeCell ref="A11:L11"/>
    <mergeCell ref="A12:L12"/>
    <mergeCell ref="B30:L30"/>
    <mergeCell ref="B31:L31"/>
    <mergeCell ref="B32:L32"/>
  </mergeCells>
  <phoneticPr fontId="0" type="noConversion"/>
  <conditionalFormatting sqref="B30">
    <cfRule type="expression" dxfId="39" priority="39" stopIfTrue="1">
      <formula>OR($F$18-$H$18=0,NOT(B29))</formula>
    </cfRule>
  </conditionalFormatting>
  <conditionalFormatting sqref="B33">
    <cfRule type="expression" dxfId="38" priority="41" stopIfTrue="1">
      <formula>OR($F$19-$H$19=0,$G$19-$I$19=0,NOT(B31))</formula>
    </cfRule>
  </conditionalFormatting>
  <conditionalFormatting sqref="B35">
    <cfRule type="expression" dxfId="37" priority="43" stopIfTrue="1">
      <formula>OR($F$20-$H$20=0,NOT(B34))</formula>
    </cfRule>
  </conditionalFormatting>
  <conditionalFormatting sqref="B37">
    <cfRule type="expression" dxfId="36" priority="45" stopIfTrue="1">
      <formula>OR($F$21-$H$21=0,NOT(B36))</formula>
    </cfRule>
  </conditionalFormatting>
  <conditionalFormatting sqref="B39">
    <cfRule type="expression" dxfId="35" priority="17" stopIfTrue="1">
      <formula>$H$18-5=0</formula>
    </cfRule>
  </conditionalFormatting>
  <conditionalFormatting sqref="B40">
    <cfRule type="expression" dxfId="34" priority="47" stopIfTrue="1">
      <formula>OR($F$22-$H$22=0,$G$22-$I$22=0,NOT(B38))</formula>
    </cfRule>
  </conditionalFormatting>
  <conditionalFormatting sqref="B42">
    <cfRule type="expression" dxfId="33" priority="49" stopIfTrue="1">
      <formula>OR($F$23-$H$23=0,NOT(B41))</formula>
    </cfRule>
  </conditionalFormatting>
  <conditionalFormatting sqref="B44">
    <cfRule type="expression" dxfId="32" priority="51" stopIfTrue="1">
      <formula>OR($F$24-$H$24=0,NOT(B43))</formula>
    </cfRule>
  </conditionalFormatting>
  <conditionalFormatting sqref="B56:H56">
    <cfRule type="expression" dxfId="31" priority="5" stopIfTrue="1">
      <formula>$G$16-$G$25=1</formula>
    </cfRule>
  </conditionalFormatting>
  <conditionalFormatting sqref="B59:I59">
    <cfRule type="expression" dxfId="30" priority="4" stopIfTrue="1">
      <formula>OR($I$25-5=0,$H$25-5=0)</formula>
    </cfRule>
  </conditionalFormatting>
  <conditionalFormatting sqref="B61:I61">
    <cfRule type="expression" dxfId="29" priority="3" stopIfTrue="1">
      <formula>$J$16-$J$25=1</formula>
    </cfRule>
  </conditionalFormatting>
  <conditionalFormatting sqref="B63:I63">
    <cfRule type="expression" dxfId="28" priority="1" stopIfTrue="1">
      <formula>$K$16-$K$25=1</formula>
    </cfRule>
  </conditionalFormatting>
  <conditionalFormatting sqref="B65:I65">
    <cfRule type="expression" dxfId="27" priority="2" stopIfTrue="1">
      <formula>$F$16-$F$25=1</formula>
    </cfRule>
  </conditionalFormatting>
  <conditionalFormatting sqref="C30:H30">
    <cfRule type="expression" dxfId="26" priority="28" stopIfTrue="1">
      <formula>OR($F$18-$H$18=0,NOT(J29))</formula>
    </cfRule>
  </conditionalFormatting>
  <conditionalFormatting sqref="C33:H33">
    <cfRule type="expression" dxfId="25" priority="37" stopIfTrue="1">
      <formula>OR($F$19-$H$19=0,$G$19-$I$19=0,NOT(J31))</formula>
    </cfRule>
  </conditionalFormatting>
  <conditionalFormatting sqref="C35:H35">
    <cfRule type="expression" dxfId="24" priority="29" stopIfTrue="1">
      <formula>OR($F$20-$H$20=0,NOT(J34))</formula>
    </cfRule>
  </conditionalFormatting>
  <conditionalFormatting sqref="C37:H37">
    <cfRule type="expression" dxfId="23" priority="30" stopIfTrue="1">
      <formula>OR($F$21-$H$21=0,NOT(J36))</formula>
    </cfRule>
  </conditionalFormatting>
  <conditionalFormatting sqref="C40:H40">
    <cfRule type="expression" dxfId="22" priority="36" stopIfTrue="1">
      <formula>OR($F$22-$H$22=0,$G$22-$I$22=0,NOT(J38))</formula>
    </cfRule>
  </conditionalFormatting>
  <conditionalFormatting sqref="C42:H42">
    <cfRule type="expression" dxfId="21" priority="31" stopIfTrue="1">
      <formula>OR($F$23-$H$23=0,NOT(J41))</formula>
    </cfRule>
  </conditionalFormatting>
  <conditionalFormatting sqref="C44:H44">
    <cfRule type="expression" dxfId="20" priority="32" stopIfTrue="1">
      <formula>OR($F$24-$H$24=0,NOT(J43))</formula>
    </cfRule>
  </conditionalFormatting>
  <conditionalFormatting sqref="F18">
    <cfRule type="expression" dxfId="19" priority="21" stopIfTrue="1">
      <formula>$F$18-$H$18=1</formula>
    </cfRule>
  </conditionalFormatting>
  <conditionalFormatting sqref="F19">
    <cfRule type="expression" dxfId="18" priority="22" stopIfTrue="1">
      <formula>$F$19-$H$19=1</formula>
    </cfRule>
  </conditionalFormatting>
  <conditionalFormatting sqref="F20">
    <cfRule type="expression" dxfId="17" priority="23" stopIfTrue="1">
      <formula>$F$20-$H$20=1</formula>
    </cfRule>
  </conditionalFormatting>
  <conditionalFormatting sqref="F21">
    <cfRule type="expression" dxfId="16" priority="24" stopIfTrue="1">
      <formula>$F$21-$H$21=1</formula>
    </cfRule>
  </conditionalFormatting>
  <conditionalFormatting sqref="F22">
    <cfRule type="expression" dxfId="15" priority="25" stopIfTrue="1">
      <formula>$F$22-$H$22=1</formula>
    </cfRule>
  </conditionalFormatting>
  <conditionalFormatting sqref="F23">
    <cfRule type="expression" dxfId="14" priority="26" stopIfTrue="1">
      <formula>$F$23-$H$23=1</formula>
    </cfRule>
  </conditionalFormatting>
  <conditionalFormatting sqref="F24">
    <cfRule type="expression" dxfId="13" priority="27" stopIfTrue="1">
      <formula>$F$24-$H$24=1</formula>
    </cfRule>
  </conditionalFormatting>
  <conditionalFormatting sqref="F25">
    <cfRule type="expression" dxfId="12" priority="12" stopIfTrue="1">
      <formula>$F$25-$F$16=0</formula>
    </cfRule>
  </conditionalFormatting>
  <conditionalFormatting sqref="G18 G20:G21">
    <cfRule type="cellIs" dxfId="11" priority="20" stopIfTrue="1" operator="equal">
      <formula>10</formula>
    </cfRule>
  </conditionalFormatting>
  <conditionalFormatting sqref="G19">
    <cfRule type="expression" dxfId="10" priority="34" stopIfTrue="1">
      <formula>$G$19-$I$19=1</formula>
    </cfRule>
  </conditionalFormatting>
  <conditionalFormatting sqref="G22">
    <cfRule type="expression" dxfId="9" priority="35" stopIfTrue="1">
      <formula>$G$22-$I$22=1</formula>
    </cfRule>
  </conditionalFormatting>
  <conditionalFormatting sqref="G25">
    <cfRule type="expression" dxfId="8" priority="11" stopIfTrue="1">
      <formula>G$251-$G$26=0</formula>
    </cfRule>
  </conditionalFormatting>
  <conditionalFormatting sqref="H18:H21 H24">
    <cfRule type="cellIs" dxfId="7" priority="14" stopIfTrue="1" operator="equal">
      <formula>6</formula>
    </cfRule>
  </conditionalFormatting>
  <conditionalFormatting sqref="H25">
    <cfRule type="expression" dxfId="6" priority="10" stopIfTrue="1">
      <formula>H$25-$H$16=0</formula>
    </cfRule>
  </conditionalFormatting>
  <conditionalFormatting sqref="I18:I24">
    <cfRule type="cellIs" dxfId="5" priority="16" stopIfTrue="1" operator="equal">
      <formula>11</formula>
    </cfRule>
  </conditionalFormatting>
  <conditionalFormatting sqref="I25">
    <cfRule type="expression" dxfId="4" priority="9" stopIfTrue="1">
      <formula>I$26-$I$16=0</formula>
    </cfRule>
  </conditionalFormatting>
  <conditionalFormatting sqref="J18:J24">
    <cfRule type="cellIs" dxfId="3" priority="15" stopIfTrue="1" operator="equal">
      <formula>15</formula>
    </cfRule>
  </conditionalFormatting>
  <conditionalFormatting sqref="J25">
    <cfRule type="expression" dxfId="2" priority="8" stopIfTrue="1">
      <formula>J$25-$J$16=0</formula>
    </cfRule>
  </conditionalFormatting>
  <conditionalFormatting sqref="K25">
    <cfRule type="expression" dxfId="1" priority="7" stopIfTrue="1">
      <formula>K$25-$K$16=0</formula>
    </cfRule>
  </conditionalFormatting>
  <conditionalFormatting sqref="L25">
    <cfRule type="expression" dxfId="0" priority="6" stopIfTrue="1">
      <formula>L$25-$L$16=0</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4" max="16383" man="1"/>
    <brk id="25"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28575</xdr:colOff>
                    <xdr:row>28</xdr:row>
                    <xdr:rowOff>38100</xdr:rowOff>
                  </from>
                  <to>
                    <xdr:col>9</xdr:col>
                    <xdr:colOff>685800</xdr:colOff>
                    <xdr:row>28</xdr:row>
                    <xdr:rowOff>228600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28575</xdr:colOff>
                    <xdr:row>30</xdr:row>
                    <xdr:rowOff>19050</xdr:rowOff>
                  </from>
                  <to>
                    <xdr:col>9</xdr:col>
                    <xdr:colOff>685800</xdr:colOff>
                    <xdr:row>30</xdr:row>
                    <xdr:rowOff>228600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28575</xdr:colOff>
                    <xdr:row>33</xdr:row>
                    <xdr:rowOff>38100</xdr:rowOff>
                  </from>
                  <to>
                    <xdr:col>9</xdr:col>
                    <xdr:colOff>685800</xdr:colOff>
                    <xdr:row>33</xdr:row>
                    <xdr:rowOff>228600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28575</xdr:colOff>
                    <xdr:row>35</xdr:row>
                    <xdr:rowOff>38100</xdr:rowOff>
                  </from>
                  <to>
                    <xdr:col>9</xdr:col>
                    <xdr:colOff>685800</xdr:colOff>
                    <xdr:row>35</xdr:row>
                    <xdr:rowOff>228600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28575</xdr:colOff>
                    <xdr:row>37</xdr:row>
                    <xdr:rowOff>38100</xdr:rowOff>
                  </from>
                  <to>
                    <xdr:col>9</xdr:col>
                    <xdr:colOff>685800</xdr:colOff>
                    <xdr:row>37</xdr:row>
                    <xdr:rowOff>228600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28575</xdr:colOff>
                    <xdr:row>40</xdr:row>
                    <xdr:rowOff>38100</xdr:rowOff>
                  </from>
                  <to>
                    <xdr:col>9</xdr:col>
                    <xdr:colOff>685800</xdr:colOff>
                    <xdr:row>40</xdr:row>
                    <xdr:rowOff>228600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28575</xdr:colOff>
                    <xdr:row>42</xdr:row>
                    <xdr:rowOff>38100</xdr:rowOff>
                  </from>
                  <to>
                    <xdr:col>9</xdr:col>
                    <xdr:colOff>685800</xdr:colOff>
                    <xdr:row>42</xdr:row>
                    <xdr:rowOff>228600</xdr:rowOff>
                  </to>
                </anchor>
              </controlPr>
            </control>
          </mc:Choice>
        </mc:AlternateContent>
        <mc:AlternateContent xmlns:mc="http://schemas.openxmlformats.org/markup-compatibility/2006">
          <mc:Choice Requires="x14">
            <control shapeId="2120" r:id="rId12" name="Drop Down 72">
              <controlPr locked="0" defaultSize="0" autoLine="0" autoPict="0">
                <anchor moveWithCells="1">
                  <from>
                    <xdr:col>1</xdr:col>
                    <xdr:colOff>28575</xdr:colOff>
                    <xdr:row>31</xdr:row>
                    <xdr:rowOff>19050</xdr:rowOff>
                  </from>
                  <to>
                    <xdr:col>9</xdr:col>
                    <xdr:colOff>685800</xdr:colOff>
                    <xdr:row>31</xdr:row>
                    <xdr:rowOff>228600</xdr:rowOff>
                  </to>
                </anchor>
              </controlPr>
            </control>
          </mc:Choice>
        </mc:AlternateContent>
        <mc:AlternateContent xmlns:mc="http://schemas.openxmlformats.org/markup-compatibility/2006">
          <mc:Choice Requires="x14">
            <control shapeId="2121" r:id="rId13" name="Drop Down 73">
              <controlPr locked="0" defaultSize="0" autoLine="0" autoPict="0">
                <anchor moveWithCells="1">
                  <from>
                    <xdr:col>1</xdr:col>
                    <xdr:colOff>28575</xdr:colOff>
                    <xdr:row>38</xdr:row>
                    <xdr:rowOff>38100</xdr:rowOff>
                  </from>
                  <to>
                    <xdr:col>9</xdr:col>
                    <xdr:colOff>685800</xdr:colOff>
                    <xdr:row>38</xdr:row>
                    <xdr:rowOff>228600</xdr:rowOff>
                  </to>
                </anchor>
              </controlPr>
            </control>
          </mc:Choice>
        </mc:AlternateContent>
        <mc:AlternateContent xmlns:mc="http://schemas.openxmlformats.org/markup-compatibility/2006">
          <mc:Choice Requires="x14">
            <control shapeId="2122" r:id="rId14" name="Drop Down 74">
              <controlPr locked="0" defaultSize="0" autoLine="0" autoPict="0">
                <anchor moveWithCells="1">
                  <from>
                    <xdr:col>9</xdr:col>
                    <xdr:colOff>19050</xdr:colOff>
                    <xdr:row>13</xdr:row>
                    <xdr:rowOff>38100</xdr:rowOff>
                  </from>
                  <to>
                    <xdr:col>10</xdr:col>
                    <xdr:colOff>133350</xdr:colOff>
                    <xdr:row>13</xdr:row>
                    <xdr:rowOff>304800</xdr:rowOff>
                  </to>
                </anchor>
              </controlPr>
            </control>
          </mc:Choice>
        </mc:AlternateContent>
        <mc:AlternateContent xmlns:mc="http://schemas.openxmlformats.org/markup-compatibility/2006">
          <mc:Choice Requires="x14">
            <control shapeId="2123" r:id="rId15" name="Drop Down 75">
              <controlPr locked="0" defaultSize="0" autoLine="0" autoPict="0">
                <anchor moveWithCells="1">
                  <from>
                    <xdr:col>1</xdr:col>
                    <xdr:colOff>9525</xdr:colOff>
                    <xdr:row>52</xdr:row>
                    <xdr:rowOff>9525</xdr:rowOff>
                  </from>
                  <to>
                    <xdr:col>2</xdr:col>
                    <xdr:colOff>400050</xdr:colOff>
                    <xdr:row>52</xdr:row>
                    <xdr:rowOff>200025</xdr:rowOff>
                  </to>
                </anchor>
              </controlPr>
            </control>
          </mc:Choice>
        </mc:AlternateContent>
        <mc:AlternateContent xmlns:mc="http://schemas.openxmlformats.org/markup-compatibility/2006">
          <mc:Choice Requires="x14">
            <control shapeId="2124" r:id="rId16" name="Drop Down 76">
              <controlPr locked="0" defaultSize="0" autoLine="0" autoPict="0">
                <anchor moveWithCells="1">
                  <from>
                    <xdr:col>1</xdr:col>
                    <xdr:colOff>9525</xdr:colOff>
                    <xdr:row>54</xdr:row>
                    <xdr:rowOff>9525</xdr:rowOff>
                  </from>
                  <to>
                    <xdr:col>9</xdr:col>
                    <xdr:colOff>685800</xdr:colOff>
                    <xdr:row>54</xdr:row>
                    <xdr:rowOff>200025</xdr:rowOff>
                  </to>
                </anchor>
              </controlPr>
            </control>
          </mc:Choice>
        </mc:AlternateContent>
        <mc:AlternateContent xmlns:mc="http://schemas.openxmlformats.org/markup-compatibility/2006">
          <mc:Choice Requires="x14">
            <control shapeId="2125" r:id="rId17" name="Drop Down 77">
              <controlPr locked="0" defaultSize="0" autoLine="0" autoPict="0">
                <anchor moveWithCells="1">
                  <from>
                    <xdr:col>1</xdr:col>
                    <xdr:colOff>28575</xdr:colOff>
                    <xdr:row>56</xdr:row>
                    <xdr:rowOff>0</xdr:rowOff>
                  </from>
                  <to>
                    <xdr:col>9</xdr:col>
                    <xdr:colOff>685800</xdr:colOff>
                    <xdr:row>56</xdr:row>
                    <xdr:rowOff>200025</xdr:rowOff>
                  </to>
                </anchor>
              </controlPr>
            </control>
          </mc:Choice>
        </mc:AlternateContent>
        <mc:AlternateContent xmlns:mc="http://schemas.openxmlformats.org/markup-compatibility/2006">
          <mc:Choice Requires="x14">
            <control shapeId="2126" r:id="rId18" name="Drop Down 78">
              <controlPr locked="0" defaultSize="0" autoLine="0" autoPict="0">
                <anchor moveWithCells="1">
                  <from>
                    <xdr:col>1</xdr:col>
                    <xdr:colOff>9525</xdr:colOff>
                    <xdr:row>57</xdr:row>
                    <xdr:rowOff>19050</xdr:rowOff>
                  </from>
                  <to>
                    <xdr:col>9</xdr:col>
                    <xdr:colOff>685800</xdr:colOff>
                    <xdr:row>57</xdr:row>
                    <xdr:rowOff>200025</xdr:rowOff>
                  </to>
                </anchor>
              </controlPr>
            </control>
          </mc:Choice>
        </mc:AlternateContent>
        <mc:AlternateContent xmlns:mc="http://schemas.openxmlformats.org/markup-compatibility/2006">
          <mc:Choice Requires="x14">
            <control shapeId="2127" r:id="rId19" name="Drop Down 79">
              <controlPr locked="0" defaultSize="0" autoLine="0" autoPict="0">
                <anchor moveWithCells="1">
                  <from>
                    <xdr:col>1</xdr:col>
                    <xdr:colOff>9525</xdr:colOff>
                    <xdr:row>59</xdr:row>
                    <xdr:rowOff>9525</xdr:rowOff>
                  </from>
                  <to>
                    <xdr:col>9</xdr:col>
                    <xdr:colOff>685800</xdr:colOff>
                    <xdr:row>59</xdr:row>
                    <xdr:rowOff>200025</xdr:rowOff>
                  </to>
                </anchor>
              </controlPr>
            </control>
          </mc:Choice>
        </mc:AlternateContent>
        <mc:AlternateContent xmlns:mc="http://schemas.openxmlformats.org/markup-compatibility/2006">
          <mc:Choice Requires="x14">
            <control shapeId="2128" r:id="rId20" name="Drop Down 80">
              <controlPr locked="0" defaultSize="0" autoLine="0" autoPict="0">
                <anchor moveWithCells="1">
                  <from>
                    <xdr:col>1</xdr:col>
                    <xdr:colOff>9525</xdr:colOff>
                    <xdr:row>61</xdr:row>
                    <xdr:rowOff>0</xdr:rowOff>
                  </from>
                  <to>
                    <xdr:col>9</xdr:col>
                    <xdr:colOff>685800</xdr:colOff>
                    <xdr:row>61</xdr:row>
                    <xdr:rowOff>200025</xdr:rowOff>
                  </to>
                </anchor>
              </controlPr>
            </control>
          </mc:Choice>
        </mc:AlternateContent>
        <mc:AlternateContent xmlns:mc="http://schemas.openxmlformats.org/markup-compatibility/2006">
          <mc:Choice Requires="x14">
            <control shapeId="2129" r:id="rId21" name="Drop Down 81">
              <controlPr locked="0" defaultSize="0" autoLine="0" autoPict="0">
                <anchor moveWithCells="1">
                  <from>
                    <xdr:col>1</xdr:col>
                    <xdr:colOff>9525</xdr:colOff>
                    <xdr:row>63</xdr:row>
                    <xdr:rowOff>9525</xdr:rowOff>
                  </from>
                  <to>
                    <xdr:col>9</xdr:col>
                    <xdr:colOff>685800</xdr:colOff>
                    <xdr:row>63</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7109375" style="1" customWidth="1"/>
    <col min="8" max="16384" width="11.42578125" style="1"/>
  </cols>
  <sheetData>
    <row r="1" spans="1:8" x14ac:dyDescent="0.45">
      <c r="A1" s="1" t="s">
        <v>17</v>
      </c>
      <c r="H1" s="51">
        <f>COUNTA(A2:G38)</f>
        <v>0</v>
      </c>
    </row>
    <row r="2" spans="1:8" x14ac:dyDescent="0.45">
      <c r="A2" s="158"/>
      <c r="B2" s="158"/>
      <c r="C2" s="158"/>
      <c r="D2" s="158"/>
      <c r="E2" s="158"/>
      <c r="F2" s="158"/>
      <c r="G2" s="158"/>
    </row>
    <row r="3" spans="1:8" x14ac:dyDescent="0.45">
      <c r="A3" s="158"/>
      <c r="B3" s="158"/>
      <c r="C3" s="158"/>
      <c r="D3" s="158"/>
      <c r="E3" s="158"/>
      <c r="F3" s="158"/>
      <c r="G3" s="158"/>
    </row>
    <row r="4" spans="1:8" x14ac:dyDescent="0.45">
      <c r="A4" s="158"/>
      <c r="B4" s="158"/>
      <c r="C4" s="158"/>
      <c r="D4" s="158"/>
      <c r="E4" s="158"/>
      <c r="F4" s="158"/>
      <c r="G4" s="158"/>
    </row>
    <row r="5" spans="1:8" x14ac:dyDescent="0.45">
      <c r="A5" s="158"/>
      <c r="B5" s="158"/>
      <c r="C5" s="158"/>
      <c r="D5" s="158"/>
      <c r="E5" s="158"/>
      <c r="F5" s="158"/>
      <c r="G5" s="158"/>
    </row>
    <row r="6" spans="1:8" x14ac:dyDescent="0.45">
      <c r="A6" s="158"/>
      <c r="B6" s="158"/>
      <c r="C6" s="158"/>
      <c r="D6" s="158"/>
      <c r="E6" s="158"/>
      <c r="F6" s="158"/>
      <c r="G6" s="158"/>
    </row>
    <row r="7" spans="1:8" x14ac:dyDescent="0.45">
      <c r="A7" s="158"/>
      <c r="B7" s="158"/>
      <c r="C7" s="158"/>
      <c r="D7" s="158"/>
      <c r="E7" s="158"/>
      <c r="F7" s="158"/>
      <c r="G7" s="158"/>
    </row>
    <row r="8" spans="1:8" x14ac:dyDescent="0.45">
      <c r="A8" s="158"/>
      <c r="B8" s="158"/>
      <c r="C8" s="158"/>
      <c r="D8" s="158"/>
      <c r="E8" s="158"/>
      <c r="F8" s="158"/>
      <c r="G8" s="158"/>
    </row>
    <row r="9" spans="1:8" x14ac:dyDescent="0.45">
      <c r="A9" s="158"/>
      <c r="B9" s="158"/>
      <c r="C9" s="158"/>
      <c r="D9" s="158"/>
      <c r="E9" s="158"/>
      <c r="F9" s="158"/>
      <c r="G9" s="158"/>
    </row>
    <row r="10" spans="1:8" x14ac:dyDescent="0.45">
      <c r="A10" s="158"/>
      <c r="B10" s="158"/>
      <c r="C10" s="158"/>
      <c r="D10" s="158"/>
      <c r="E10" s="158"/>
      <c r="F10" s="158"/>
      <c r="G10" s="158"/>
    </row>
    <row r="11" spans="1:8" x14ac:dyDescent="0.45">
      <c r="A11" s="158"/>
      <c r="B11" s="158"/>
      <c r="C11" s="158"/>
      <c r="D11" s="158"/>
      <c r="E11" s="158"/>
      <c r="F11" s="158"/>
      <c r="G11" s="158"/>
    </row>
    <row r="12" spans="1:8" x14ac:dyDescent="0.45">
      <c r="A12" s="158"/>
      <c r="B12" s="158"/>
      <c r="C12" s="158"/>
      <c r="D12" s="158"/>
      <c r="E12" s="158"/>
      <c r="F12" s="158"/>
      <c r="G12" s="158"/>
    </row>
    <row r="13" spans="1:8" x14ac:dyDescent="0.45">
      <c r="A13" s="158"/>
      <c r="B13" s="158"/>
      <c r="C13" s="158"/>
      <c r="D13" s="158"/>
      <c r="E13" s="158"/>
      <c r="F13" s="158"/>
      <c r="G13" s="158"/>
    </row>
    <row r="14" spans="1:8" x14ac:dyDescent="0.45">
      <c r="A14" s="158"/>
      <c r="B14" s="158"/>
      <c r="C14" s="158"/>
      <c r="D14" s="158"/>
      <c r="E14" s="158"/>
      <c r="F14" s="158"/>
      <c r="G14" s="158"/>
    </row>
    <row r="15" spans="1:8" x14ac:dyDescent="0.45">
      <c r="A15" s="158"/>
      <c r="B15" s="158"/>
      <c r="C15" s="158"/>
      <c r="D15" s="158"/>
      <c r="E15" s="158"/>
      <c r="F15" s="158"/>
      <c r="G15" s="158"/>
    </row>
    <row r="16" spans="1:8" x14ac:dyDescent="0.45">
      <c r="A16" s="158"/>
      <c r="B16" s="158"/>
      <c r="C16" s="158"/>
      <c r="D16" s="158"/>
      <c r="E16" s="158"/>
      <c r="F16" s="158"/>
      <c r="G16" s="158"/>
    </row>
    <row r="17" spans="1:7" x14ac:dyDescent="0.45">
      <c r="A17" s="158"/>
      <c r="B17" s="158"/>
      <c r="C17" s="158"/>
      <c r="D17" s="158"/>
      <c r="E17" s="158"/>
      <c r="F17" s="158"/>
      <c r="G17" s="158"/>
    </row>
    <row r="18" spans="1:7" x14ac:dyDescent="0.45">
      <c r="A18" s="158"/>
      <c r="B18" s="158"/>
      <c r="C18" s="158"/>
      <c r="D18" s="158"/>
      <c r="E18" s="158"/>
      <c r="F18" s="158"/>
      <c r="G18" s="158"/>
    </row>
    <row r="19" spans="1:7" x14ac:dyDescent="0.45">
      <c r="A19" s="158"/>
      <c r="B19" s="158"/>
      <c r="C19" s="158"/>
      <c r="D19" s="158"/>
      <c r="E19" s="158"/>
      <c r="F19" s="158"/>
      <c r="G19" s="158"/>
    </row>
    <row r="20" spans="1:7" x14ac:dyDescent="0.45">
      <c r="A20" s="158"/>
      <c r="B20" s="158"/>
      <c r="C20" s="158"/>
      <c r="D20" s="158"/>
      <c r="E20" s="158"/>
      <c r="F20" s="158"/>
      <c r="G20" s="158"/>
    </row>
    <row r="21" spans="1:7" x14ac:dyDescent="0.45">
      <c r="A21" s="158"/>
      <c r="B21" s="158"/>
      <c r="C21" s="158"/>
      <c r="D21" s="158"/>
      <c r="E21" s="158"/>
      <c r="F21" s="158"/>
      <c r="G21" s="158"/>
    </row>
    <row r="22" spans="1:7" x14ac:dyDescent="0.45">
      <c r="A22" s="158"/>
      <c r="B22" s="158"/>
      <c r="C22" s="158"/>
      <c r="D22" s="158"/>
      <c r="E22" s="158"/>
      <c r="F22" s="158"/>
      <c r="G22" s="158"/>
    </row>
    <row r="23" spans="1:7" x14ac:dyDescent="0.45">
      <c r="A23" s="158"/>
      <c r="B23" s="158"/>
      <c r="C23" s="158"/>
      <c r="D23" s="158"/>
      <c r="E23" s="158"/>
      <c r="F23" s="158"/>
      <c r="G23" s="158"/>
    </row>
    <row r="24" spans="1:7" x14ac:dyDescent="0.45">
      <c r="A24" s="158"/>
      <c r="B24" s="158"/>
      <c r="C24" s="158"/>
      <c r="D24" s="158"/>
      <c r="E24" s="158"/>
      <c r="F24" s="158"/>
      <c r="G24" s="158"/>
    </row>
    <row r="25" spans="1:7" x14ac:dyDescent="0.45">
      <c r="A25" s="158"/>
      <c r="B25" s="158"/>
      <c r="C25" s="158"/>
      <c r="D25" s="158"/>
      <c r="E25" s="158"/>
      <c r="F25" s="158"/>
      <c r="G25" s="158"/>
    </row>
    <row r="26" spans="1:7" x14ac:dyDescent="0.45">
      <c r="A26" s="158"/>
      <c r="B26" s="158"/>
      <c r="C26" s="158"/>
      <c r="D26" s="158"/>
      <c r="E26" s="158"/>
      <c r="F26" s="158"/>
      <c r="G26" s="158"/>
    </row>
    <row r="27" spans="1:7" x14ac:dyDescent="0.45">
      <c r="A27" s="158"/>
      <c r="B27" s="158"/>
      <c r="C27" s="158"/>
      <c r="D27" s="158"/>
      <c r="E27" s="158"/>
      <c r="F27" s="158"/>
      <c r="G27" s="158"/>
    </row>
    <row r="28" spans="1:7" x14ac:dyDescent="0.45">
      <c r="A28" s="158"/>
      <c r="B28" s="158"/>
      <c r="C28" s="158"/>
      <c r="D28" s="158"/>
      <c r="E28" s="158"/>
      <c r="F28" s="158"/>
      <c r="G28" s="158"/>
    </row>
    <row r="29" spans="1:7" x14ac:dyDescent="0.45">
      <c r="A29" s="158"/>
      <c r="B29" s="158"/>
      <c r="C29" s="158"/>
      <c r="D29" s="158"/>
      <c r="E29" s="158"/>
      <c r="F29" s="158"/>
      <c r="G29" s="158"/>
    </row>
    <row r="30" spans="1:7" x14ac:dyDescent="0.45">
      <c r="A30" s="158"/>
      <c r="B30" s="158"/>
      <c r="C30" s="158"/>
      <c r="D30" s="158"/>
      <c r="E30" s="158"/>
      <c r="F30" s="158"/>
      <c r="G30" s="158"/>
    </row>
    <row r="31" spans="1:7" x14ac:dyDescent="0.45">
      <c r="A31" s="158"/>
      <c r="B31" s="158"/>
      <c r="C31" s="158"/>
      <c r="D31" s="158"/>
      <c r="E31" s="158"/>
      <c r="F31" s="158"/>
      <c r="G31" s="158"/>
    </row>
    <row r="32" spans="1:7" x14ac:dyDescent="0.45">
      <c r="A32" s="158"/>
      <c r="B32" s="158"/>
      <c r="C32" s="158"/>
      <c r="D32" s="158"/>
      <c r="E32" s="158"/>
      <c r="F32" s="158"/>
      <c r="G32" s="158"/>
    </row>
    <row r="33" spans="1:7" x14ac:dyDescent="0.45">
      <c r="A33" s="158"/>
      <c r="B33" s="158"/>
      <c r="C33" s="158"/>
      <c r="D33" s="158"/>
      <c r="E33" s="158"/>
      <c r="F33" s="158"/>
      <c r="G33" s="158"/>
    </row>
    <row r="34" spans="1:7" x14ac:dyDescent="0.45">
      <c r="A34" s="158"/>
      <c r="B34" s="158"/>
      <c r="C34" s="158"/>
      <c r="D34" s="158"/>
      <c r="E34" s="158"/>
      <c r="F34" s="158"/>
      <c r="G34" s="158"/>
    </row>
    <row r="35" spans="1:7" x14ac:dyDescent="0.45">
      <c r="A35" s="158"/>
      <c r="B35" s="158"/>
      <c r="C35" s="158"/>
      <c r="D35" s="158"/>
      <c r="E35" s="158"/>
      <c r="F35" s="158"/>
      <c r="G35" s="158"/>
    </row>
    <row r="36" spans="1:7" x14ac:dyDescent="0.45">
      <c r="A36" s="158"/>
      <c r="B36" s="158"/>
      <c r="C36" s="158"/>
      <c r="D36" s="158"/>
      <c r="E36" s="158"/>
      <c r="F36" s="158"/>
      <c r="G36" s="158"/>
    </row>
    <row r="37" spans="1:7" x14ac:dyDescent="0.45">
      <c r="A37" s="158"/>
      <c r="B37" s="158"/>
      <c r="C37" s="158"/>
      <c r="D37" s="158"/>
      <c r="E37" s="158"/>
      <c r="F37" s="158"/>
      <c r="G37" s="158"/>
    </row>
    <row r="38" spans="1:7" x14ac:dyDescent="0.45">
      <c r="A38" s="158"/>
      <c r="B38" s="158"/>
      <c r="C38" s="158"/>
      <c r="D38" s="158"/>
      <c r="E38" s="158"/>
      <c r="F38" s="158"/>
      <c r="G38" s="158"/>
    </row>
  </sheetData>
  <sheetProtection algorithmName="SHA-512" hashValue="8+TaxN6+gOZnsq54K1387YTfL67Pyy6MHZAiV1r6Q0M+73PHhq+PxoNnuN/VcF2vdzD3AxIHDTAlRttTXDBSUQ==" saltValue="oTmmMGlDNmnlhzgxMXt6Fw=="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72"/>
  <sheetViews>
    <sheetView workbookViewId="0">
      <pane xSplit="1" ySplit="1" topLeftCell="B5" activePane="bottomRight" state="frozen"/>
      <selection activeCell="A2" sqref="A2:G2"/>
      <selection pane="topRight" activeCell="A2" sqref="A2:G2"/>
      <selection pane="bottomLeft" activeCell="A2" sqref="A2:G2"/>
      <selection pane="bottomRight" activeCell="A2" sqref="A2:G2"/>
    </sheetView>
  </sheetViews>
  <sheetFormatPr baseColWidth="10" defaultColWidth="11.42578125" defaultRowHeight="13.9" x14ac:dyDescent="0.4"/>
  <cols>
    <col min="1" max="1" width="16.42578125" style="65" bestFit="1" customWidth="1"/>
    <col min="2" max="2" width="54.42578125" style="65" bestFit="1" customWidth="1"/>
    <col min="3" max="3" width="6.7109375" style="66" customWidth="1"/>
    <col min="4" max="16384" width="11.42578125" style="65"/>
  </cols>
  <sheetData>
    <row r="1" spans="1:3" x14ac:dyDescent="0.4">
      <c r="A1" s="65" t="s">
        <v>161</v>
      </c>
      <c r="B1" s="65" t="s">
        <v>162</v>
      </c>
    </row>
    <row r="2" spans="1:3" x14ac:dyDescent="0.4">
      <c r="A2" s="67" t="s">
        <v>163</v>
      </c>
      <c r="B2" s="68">
        <v>8</v>
      </c>
      <c r="C2" s="69"/>
    </row>
    <row r="3" spans="1:3" x14ac:dyDescent="0.4">
      <c r="A3" s="65">
        <v>1</v>
      </c>
      <c r="B3" s="65" t="s">
        <v>219</v>
      </c>
    </row>
    <row r="4" spans="1:3" x14ac:dyDescent="0.4">
      <c r="A4" s="65">
        <v>2</v>
      </c>
      <c r="B4" s="65" t="s">
        <v>220</v>
      </c>
    </row>
    <row r="5" spans="1:3" x14ac:dyDescent="0.4">
      <c r="A5" s="65">
        <v>3</v>
      </c>
      <c r="B5" s="65" t="s">
        <v>221</v>
      </c>
    </row>
    <row r="6" spans="1:3" x14ac:dyDescent="0.4">
      <c r="A6" s="65">
        <v>4</v>
      </c>
      <c r="B6" s="65" t="s">
        <v>222</v>
      </c>
    </row>
    <row r="7" spans="1:3" x14ac:dyDescent="0.4">
      <c r="A7" s="65">
        <v>5</v>
      </c>
      <c r="B7" s="65" t="s">
        <v>223</v>
      </c>
    </row>
    <row r="8" spans="1:3" x14ac:dyDescent="0.4">
      <c r="A8" s="65">
        <v>6</v>
      </c>
      <c r="B8" s="65" t="s">
        <v>224</v>
      </c>
    </row>
    <row r="9" spans="1:3" x14ac:dyDescent="0.4">
      <c r="A9" s="65">
        <v>7</v>
      </c>
      <c r="B9" s="65" t="s">
        <v>225</v>
      </c>
    </row>
    <row r="10" spans="1:3" x14ac:dyDescent="0.4">
      <c r="A10" s="65">
        <v>8</v>
      </c>
    </row>
    <row r="13" spans="1:3" x14ac:dyDescent="0.4">
      <c r="A13" s="67" t="s">
        <v>164</v>
      </c>
      <c r="B13" s="68">
        <v>8</v>
      </c>
      <c r="C13" s="69"/>
    </row>
    <row r="14" spans="1:3" x14ac:dyDescent="0.4">
      <c r="A14" s="65">
        <v>1</v>
      </c>
      <c r="B14" s="65" t="s">
        <v>165</v>
      </c>
    </row>
    <row r="15" spans="1:3" x14ac:dyDescent="0.4">
      <c r="A15" s="65">
        <v>2</v>
      </c>
      <c r="B15" s="65" t="s">
        <v>166</v>
      </c>
    </row>
    <row r="16" spans="1:3" x14ac:dyDescent="0.4">
      <c r="A16" s="65">
        <v>3</v>
      </c>
      <c r="B16" s="65" t="s">
        <v>167</v>
      </c>
    </row>
    <row r="17" spans="1:3" x14ac:dyDescent="0.4">
      <c r="A17" s="65">
        <v>4</v>
      </c>
      <c r="B17" s="65" t="s">
        <v>168</v>
      </c>
    </row>
    <row r="18" spans="1:3" x14ac:dyDescent="0.4">
      <c r="A18" s="65">
        <v>5</v>
      </c>
      <c r="B18" s="65" t="s">
        <v>169</v>
      </c>
    </row>
    <row r="19" spans="1:3" x14ac:dyDescent="0.4">
      <c r="A19" s="65">
        <v>6</v>
      </c>
      <c r="B19" s="65" t="s">
        <v>170</v>
      </c>
    </row>
    <row r="20" spans="1:3" x14ac:dyDescent="0.4">
      <c r="A20" s="65">
        <v>7</v>
      </c>
      <c r="B20" s="65" t="s">
        <v>171</v>
      </c>
    </row>
    <row r="21" spans="1:3" x14ac:dyDescent="0.4">
      <c r="A21" s="65">
        <v>8</v>
      </c>
    </row>
    <row r="24" spans="1:3" x14ac:dyDescent="0.4">
      <c r="A24" s="65" t="s">
        <v>172</v>
      </c>
      <c r="B24" s="68">
        <v>6</v>
      </c>
      <c r="C24" s="69">
        <v>6</v>
      </c>
    </row>
    <row r="25" spans="1:3" x14ac:dyDescent="0.4">
      <c r="A25" s="65">
        <v>1</v>
      </c>
      <c r="B25" s="65" t="s">
        <v>173</v>
      </c>
    </row>
    <row r="26" spans="1:3" ht="16.149999999999999" x14ac:dyDescent="0.55000000000000004">
      <c r="A26" s="65">
        <v>2</v>
      </c>
      <c r="B26" s="65" t="s">
        <v>174</v>
      </c>
    </row>
    <row r="27" spans="1:3" ht="16.149999999999999" x14ac:dyDescent="0.55000000000000004">
      <c r="A27" s="65">
        <v>3</v>
      </c>
      <c r="B27" s="65" t="s">
        <v>175</v>
      </c>
    </row>
    <row r="28" spans="1:3" x14ac:dyDescent="0.4">
      <c r="A28" s="65">
        <v>4</v>
      </c>
      <c r="B28" s="65" t="s">
        <v>176</v>
      </c>
    </row>
    <row r="29" spans="1:3" x14ac:dyDescent="0.4">
      <c r="A29" s="65">
        <v>5</v>
      </c>
      <c r="B29" s="65" t="s">
        <v>177</v>
      </c>
    </row>
    <row r="30" spans="1:3" x14ac:dyDescent="0.4">
      <c r="A30" s="65">
        <v>6</v>
      </c>
    </row>
    <row r="33" spans="1:3" x14ac:dyDescent="0.4">
      <c r="A33" s="65" t="s">
        <v>178</v>
      </c>
      <c r="B33" s="68">
        <v>4</v>
      </c>
      <c r="C33" s="69"/>
    </row>
    <row r="34" spans="1:3" ht="16.149999999999999" x14ac:dyDescent="0.55000000000000004">
      <c r="A34" s="65">
        <v>1</v>
      </c>
      <c r="B34" s="65" t="s">
        <v>179</v>
      </c>
    </row>
    <row r="35" spans="1:3" x14ac:dyDescent="0.4">
      <c r="A35" s="65">
        <v>2</v>
      </c>
      <c r="B35" s="65" t="s">
        <v>180</v>
      </c>
    </row>
    <row r="36" spans="1:3" x14ac:dyDescent="0.4">
      <c r="A36" s="65">
        <v>3</v>
      </c>
      <c r="B36" s="65" t="s">
        <v>181</v>
      </c>
    </row>
    <row r="37" spans="1:3" x14ac:dyDescent="0.4">
      <c r="A37" s="65">
        <v>4</v>
      </c>
    </row>
    <row r="40" spans="1:3" x14ac:dyDescent="0.4">
      <c r="A40" s="67" t="s">
        <v>182</v>
      </c>
      <c r="B40" s="68">
        <v>9</v>
      </c>
      <c r="C40" s="69"/>
    </row>
    <row r="41" spans="1:3" x14ac:dyDescent="0.4">
      <c r="A41" s="65">
        <v>1</v>
      </c>
      <c r="B41" s="65" t="s">
        <v>183</v>
      </c>
    </row>
    <row r="42" spans="1:3" x14ac:dyDescent="0.4">
      <c r="A42" s="65">
        <v>2</v>
      </c>
      <c r="B42" s="65" t="s">
        <v>184</v>
      </c>
    </row>
    <row r="43" spans="1:3" x14ac:dyDescent="0.4">
      <c r="A43" s="65">
        <v>3</v>
      </c>
      <c r="B43" s="65" t="s">
        <v>185</v>
      </c>
    </row>
    <row r="44" spans="1:3" x14ac:dyDescent="0.4">
      <c r="A44" s="65">
        <v>4</v>
      </c>
      <c r="B44" s="65" t="s">
        <v>186</v>
      </c>
    </row>
    <row r="45" spans="1:3" x14ac:dyDescent="0.4">
      <c r="A45" s="65">
        <v>5</v>
      </c>
      <c r="B45" s="65" t="s">
        <v>187</v>
      </c>
    </row>
    <row r="46" spans="1:3" x14ac:dyDescent="0.4">
      <c r="A46" s="65">
        <v>6</v>
      </c>
      <c r="B46" s="65" t="s">
        <v>188</v>
      </c>
    </row>
    <row r="47" spans="1:3" x14ac:dyDescent="0.4">
      <c r="A47" s="65">
        <v>7</v>
      </c>
      <c r="B47" s="65" t="s">
        <v>189</v>
      </c>
    </row>
    <row r="48" spans="1:3" x14ac:dyDescent="0.4">
      <c r="A48" s="65">
        <v>8</v>
      </c>
      <c r="B48" s="65" t="s">
        <v>4</v>
      </c>
    </row>
    <row r="49" spans="1:3" x14ac:dyDescent="0.4">
      <c r="A49" s="65">
        <v>9</v>
      </c>
    </row>
    <row r="52" spans="1:3" x14ac:dyDescent="0.4">
      <c r="A52" s="65" t="s">
        <v>190</v>
      </c>
      <c r="B52" s="68">
        <v>20</v>
      </c>
      <c r="C52" s="69"/>
    </row>
    <row r="53" spans="1:3" x14ac:dyDescent="0.4">
      <c r="A53" s="65">
        <v>1</v>
      </c>
      <c r="B53" s="65" t="s">
        <v>191</v>
      </c>
    </row>
    <row r="54" spans="1:3" x14ac:dyDescent="0.4">
      <c r="A54" s="65">
        <v>2</v>
      </c>
      <c r="B54" s="65" t="s">
        <v>192</v>
      </c>
    </row>
    <row r="55" spans="1:3" x14ac:dyDescent="0.4">
      <c r="A55" s="65">
        <v>3</v>
      </c>
      <c r="B55" s="65" t="s">
        <v>193</v>
      </c>
    </row>
    <row r="56" spans="1:3" x14ac:dyDescent="0.4">
      <c r="A56" s="65">
        <v>4</v>
      </c>
      <c r="B56" s="65" t="s">
        <v>194</v>
      </c>
    </row>
    <row r="57" spans="1:3" x14ac:dyDescent="0.4">
      <c r="A57" s="65">
        <v>5</v>
      </c>
      <c r="B57" s="65" t="s">
        <v>195</v>
      </c>
    </row>
    <row r="58" spans="1:3" x14ac:dyDescent="0.4">
      <c r="A58" s="65">
        <v>6</v>
      </c>
      <c r="B58" s="65" t="s">
        <v>196</v>
      </c>
    </row>
    <row r="59" spans="1:3" x14ac:dyDescent="0.4">
      <c r="A59" s="65">
        <v>7</v>
      </c>
      <c r="B59" s="65" t="s">
        <v>197</v>
      </c>
    </row>
    <row r="60" spans="1:3" x14ac:dyDescent="0.4">
      <c r="A60" s="65">
        <v>8</v>
      </c>
      <c r="B60" s="65" t="s">
        <v>198</v>
      </c>
    </row>
    <row r="61" spans="1:3" x14ac:dyDescent="0.4">
      <c r="A61" s="65">
        <v>9</v>
      </c>
      <c r="B61" s="65" t="s">
        <v>199</v>
      </c>
    </row>
    <row r="62" spans="1:3" s="66" customFormat="1" x14ac:dyDescent="0.4">
      <c r="A62" s="65">
        <v>10</v>
      </c>
      <c r="B62" s="65" t="s">
        <v>200</v>
      </c>
    </row>
    <row r="63" spans="1:3" s="66" customFormat="1" x14ac:dyDescent="0.4">
      <c r="A63" s="65">
        <v>11</v>
      </c>
      <c r="B63" s="65" t="s">
        <v>201</v>
      </c>
    </row>
    <row r="64" spans="1:3" s="66" customFormat="1" x14ac:dyDescent="0.4">
      <c r="A64" s="65">
        <v>12</v>
      </c>
      <c r="B64" s="65" t="s">
        <v>202</v>
      </c>
    </row>
    <row r="65" spans="1:2" s="66" customFormat="1" x14ac:dyDescent="0.4">
      <c r="A65" s="65">
        <v>13</v>
      </c>
      <c r="B65" s="65" t="s">
        <v>203</v>
      </c>
    </row>
    <row r="66" spans="1:2" s="66" customFormat="1" x14ac:dyDescent="0.4">
      <c r="A66" s="65">
        <v>14</v>
      </c>
      <c r="B66" s="65" t="s">
        <v>204</v>
      </c>
    </row>
    <row r="67" spans="1:2" s="66" customFormat="1" x14ac:dyDescent="0.4">
      <c r="A67" s="65">
        <v>15</v>
      </c>
      <c r="B67" s="65" t="s">
        <v>205</v>
      </c>
    </row>
    <row r="68" spans="1:2" s="66" customFormat="1" x14ac:dyDescent="0.4">
      <c r="A68" s="65">
        <v>16</v>
      </c>
      <c r="B68" s="70" t="s">
        <v>206</v>
      </c>
    </row>
    <row r="69" spans="1:2" s="66" customFormat="1" x14ac:dyDescent="0.4">
      <c r="A69" s="65">
        <v>17</v>
      </c>
      <c r="B69" s="70" t="s">
        <v>207</v>
      </c>
    </row>
    <row r="70" spans="1:2" s="66" customFormat="1" x14ac:dyDescent="0.4">
      <c r="A70" s="65">
        <v>18</v>
      </c>
      <c r="B70" s="65" t="s">
        <v>255</v>
      </c>
    </row>
    <row r="71" spans="1:2" s="66" customFormat="1" x14ac:dyDescent="0.4">
      <c r="A71" s="65">
        <v>19</v>
      </c>
      <c r="B71" s="65" t="s">
        <v>4</v>
      </c>
    </row>
    <row r="72" spans="1:2" x14ac:dyDescent="0.4">
      <c r="A72" s="65">
        <v>20</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2"/>
  <sheetViews>
    <sheetView workbookViewId="0">
      <selection activeCell="A2" sqref="A2:G2"/>
    </sheetView>
  </sheetViews>
  <sheetFormatPr baseColWidth="10" defaultColWidth="11.42578125" defaultRowHeight="15.4" x14ac:dyDescent="0.45"/>
  <cols>
    <col min="1" max="1" width="24.42578125" style="16" customWidth="1"/>
    <col min="2" max="2" width="55.28515625" style="17" customWidth="1"/>
    <col min="3" max="16384" width="11.42578125" style="16"/>
  </cols>
  <sheetData>
    <row r="1" spans="1:3" ht="15.75" thickBot="1" x14ac:dyDescent="0.5">
      <c r="A1" s="28" t="s">
        <v>30</v>
      </c>
      <c r="B1" s="27">
        <v>10</v>
      </c>
      <c r="C1" s="16">
        <f>MAX($A$3:$A$12)-1</f>
        <v>9</v>
      </c>
    </row>
    <row r="2" spans="1:3" ht="15.75" thickTop="1" x14ac:dyDescent="0.4">
      <c r="A2" s="35"/>
      <c r="B2" s="23" t="s">
        <v>26</v>
      </c>
      <c r="C2" s="16" t="s">
        <v>28</v>
      </c>
    </row>
    <row r="3" spans="1:3" x14ac:dyDescent="0.45">
      <c r="A3" s="22">
        <v>1</v>
      </c>
      <c r="B3" s="19" t="s">
        <v>40</v>
      </c>
      <c r="C3" s="37"/>
    </row>
    <row r="4" spans="1:3" x14ac:dyDescent="0.45">
      <c r="A4" s="22">
        <v>2</v>
      </c>
      <c r="B4" s="19" t="s">
        <v>41</v>
      </c>
      <c r="C4" s="17" t="s">
        <v>29</v>
      </c>
    </row>
    <row r="5" spans="1:3" x14ac:dyDescent="0.45">
      <c r="A5" s="22">
        <v>3</v>
      </c>
      <c r="B5" s="19" t="s">
        <v>38</v>
      </c>
      <c r="C5" s="17"/>
    </row>
    <row r="6" spans="1:3" x14ac:dyDescent="0.45">
      <c r="A6" s="22">
        <v>4</v>
      </c>
      <c r="B6" s="19" t="s">
        <v>39</v>
      </c>
      <c r="C6" s="17" t="s">
        <v>29</v>
      </c>
    </row>
    <row r="7" spans="1:3" x14ac:dyDescent="0.45">
      <c r="A7" s="22">
        <v>5</v>
      </c>
      <c r="B7" s="19" t="s">
        <v>34</v>
      </c>
      <c r="C7" s="38"/>
    </row>
    <row r="8" spans="1:3" x14ac:dyDescent="0.45">
      <c r="A8" s="22">
        <v>6</v>
      </c>
      <c r="B8" s="19" t="s">
        <v>104</v>
      </c>
      <c r="C8" s="38"/>
    </row>
    <row r="9" spans="1:3" x14ac:dyDescent="0.45">
      <c r="A9" s="22">
        <v>7</v>
      </c>
      <c r="B9" s="19" t="s">
        <v>250</v>
      </c>
      <c r="C9" s="38"/>
    </row>
    <row r="10" spans="1:3" x14ac:dyDescent="0.45">
      <c r="A10" s="22">
        <v>8</v>
      </c>
      <c r="B10" s="19" t="s">
        <v>251</v>
      </c>
      <c r="C10" s="38" t="s">
        <v>29</v>
      </c>
    </row>
    <row r="11" spans="1:3" x14ac:dyDescent="0.4">
      <c r="A11" s="22">
        <v>9</v>
      </c>
      <c r="B11" s="19" t="s">
        <v>4</v>
      </c>
      <c r="C11" s="36"/>
    </row>
    <row r="12" spans="1:3" x14ac:dyDescent="0.4">
      <c r="A12" s="22">
        <v>10</v>
      </c>
      <c r="B12"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8"/>
  <sheetViews>
    <sheetView workbookViewId="0">
      <selection activeCell="A2" sqref="A2:G2"/>
    </sheetView>
  </sheetViews>
  <sheetFormatPr baseColWidth="10" defaultColWidth="11.42578125" defaultRowHeight="15.4" x14ac:dyDescent="0.45"/>
  <cols>
    <col min="1" max="1" width="13.28515625" style="17" customWidth="1"/>
    <col min="2" max="2" width="62.7109375" style="17" customWidth="1"/>
    <col min="3" max="16384" width="11.42578125" style="17"/>
  </cols>
  <sheetData>
    <row r="1" spans="1:3" ht="61.9" thickBot="1" x14ac:dyDescent="0.5">
      <c r="A1" s="24" t="s">
        <v>56</v>
      </c>
      <c r="B1" s="27">
        <v>10</v>
      </c>
      <c r="C1" s="17">
        <f>MAX($A$3:$A$12)-1</f>
        <v>9</v>
      </c>
    </row>
    <row r="2" spans="1:3" ht="15.75" thickTop="1" x14ac:dyDescent="0.45">
      <c r="A2" s="23" t="s">
        <v>25</v>
      </c>
      <c r="B2" s="23" t="s">
        <v>26</v>
      </c>
      <c r="C2" s="17" t="s">
        <v>27</v>
      </c>
    </row>
    <row r="3" spans="1:3" x14ac:dyDescent="0.45">
      <c r="A3" s="22">
        <v>1</v>
      </c>
      <c r="B3" s="22" t="s">
        <v>42</v>
      </c>
      <c r="C3" s="25"/>
    </row>
    <row r="4" spans="1:3" x14ac:dyDescent="0.45">
      <c r="A4" s="22">
        <v>2</v>
      </c>
      <c r="B4" s="22" t="s">
        <v>43</v>
      </c>
      <c r="C4" s="16" t="s">
        <v>29</v>
      </c>
    </row>
    <row r="5" spans="1:3" x14ac:dyDescent="0.45">
      <c r="A5" s="22">
        <v>3</v>
      </c>
      <c r="B5" s="22" t="s">
        <v>46</v>
      </c>
      <c r="C5" s="16"/>
    </row>
    <row r="6" spans="1:3" x14ac:dyDescent="0.45">
      <c r="A6" s="22">
        <v>4</v>
      </c>
      <c r="B6" s="22" t="s">
        <v>47</v>
      </c>
      <c r="C6" s="16" t="s">
        <v>29</v>
      </c>
    </row>
    <row r="7" spans="1:3" x14ac:dyDescent="0.45">
      <c r="A7" s="22">
        <v>5</v>
      </c>
      <c r="B7" s="22" t="s">
        <v>103</v>
      </c>
      <c r="C7" s="16"/>
    </row>
    <row r="8" spans="1:3" x14ac:dyDescent="0.45">
      <c r="A8" s="22">
        <v>6</v>
      </c>
      <c r="B8" s="48" t="s">
        <v>237</v>
      </c>
      <c r="C8" s="16"/>
    </row>
    <row r="9" spans="1:3" x14ac:dyDescent="0.45">
      <c r="A9" s="22">
        <v>7</v>
      </c>
      <c r="B9" s="22" t="s">
        <v>252</v>
      </c>
      <c r="C9" s="25"/>
    </row>
    <row r="10" spans="1:3" x14ac:dyDescent="0.45">
      <c r="A10" s="22">
        <v>8</v>
      </c>
      <c r="B10" s="22" t="s">
        <v>253</v>
      </c>
      <c r="C10" s="16" t="s">
        <v>29</v>
      </c>
    </row>
    <row r="11" spans="1:3" x14ac:dyDescent="0.45">
      <c r="A11" s="22">
        <v>9</v>
      </c>
      <c r="B11" s="22" t="s">
        <v>4</v>
      </c>
    </row>
    <row r="12" spans="1:3" x14ac:dyDescent="0.45">
      <c r="A12" s="22">
        <v>10</v>
      </c>
      <c r="B12" s="22"/>
    </row>
    <row r="21" spans="1:3" x14ac:dyDescent="0.45">
      <c r="A21" s="16" t="s">
        <v>85</v>
      </c>
      <c r="B21" s="17">
        <v>7</v>
      </c>
      <c r="C21" s="16">
        <f>MAX($A$22:$A$28)-1</f>
        <v>6</v>
      </c>
    </row>
    <row r="22" spans="1:3" x14ac:dyDescent="0.45">
      <c r="A22" s="16">
        <v>1</v>
      </c>
      <c r="B22" s="17" t="s">
        <v>86</v>
      </c>
      <c r="C22" s="16"/>
    </row>
    <row r="23" spans="1:3" x14ac:dyDescent="0.45">
      <c r="A23" s="16">
        <v>2</v>
      </c>
      <c r="B23" s="17" t="s">
        <v>87</v>
      </c>
      <c r="C23" s="16"/>
    </row>
    <row r="24" spans="1:3" x14ac:dyDescent="0.45">
      <c r="A24" s="16">
        <v>3</v>
      </c>
      <c r="B24" s="17" t="s">
        <v>88</v>
      </c>
      <c r="C24" s="16"/>
    </row>
    <row r="25" spans="1:3" x14ac:dyDescent="0.45">
      <c r="A25" s="16">
        <v>4</v>
      </c>
      <c r="B25" s="17" t="s">
        <v>254</v>
      </c>
      <c r="C25" s="16"/>
    </row>
    <row r="26" spans="1:3" x14ac:dyDescent="0.45">
      <c r="A26" s="16">
        <v>5</v>
      </c>
      <c r="B26" s="17" t="s">
        <v>278</v>
      </c>
      <c r="C26" s="16"/>
    </row>
    <row r="27" spans="1:3" x14ac:dyDescent="0.45">
      <c r="A27" s="16">
        <v>6</v>
      </c>
      <c r="B27" s="17" t="s">
        <v>90</v>
      </c>
      <c r="C27" s="16"/>
    </row>
    <row r="28" spans="1:3" x14ac:dyDescent="0.45">
      <c r="A28" s="16">
        <v>7</v>
      </c>
      <c r="C28"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56031-9723-4432-B525-B87A9EECA204}">
  <dimension ref="A1:E16"/>
  <sheetViews>
    <sheetView workbookViewId="0">
      <selection activeCell="A2" sqref="A2:G2"/>
    </sheetView>
  </sheetViews>
  <sheetFormatPr baseColWidth="10" defaultColWidth="11.42578125" defaultRowHeight="15.4" x14ac:dyDescent="0.45"/>
  <cols>
    <col min="1" max="1" width="13.28515625" style="17" customWidth="1"/>
    <col min="2" max="2" width="55.28515625" style="17" customWidth="1"/>
    <col min="3" max="16384" width="11.42578125" style="17"/>
  </cols>
  <sheetData>
    <row r="1" spans="1:5" ht="15.75" thickBot="1" x14ac:dyDescent="0.5">
      <c r="A1" s="17" t="s">
        <v>285</v>
      </c>
      <c r="C1" s="17">
        <f>MAX($A$3:$A$16)-1</f>
        <v>13</v>
      </c>
      <c r="D1" s="17" t="s">
        <v>283</v>
      </c>
      <c r="E1" s="17" t="s">
        <v>284</v>
      </c>
    </row>
    <row r="2" spans="1:5" ht="15.75" thickTop="1" x14ac:dyDescent="0.45">
      <c r="A2" s="23" t="s">
        <v>25</v>
      </c>
      <c r="B2" s="23" t="s">
        <v>26</v>
      </c>
      <c r="D2" s="17">
        <v>14</v>
      </c>
      <c r="E2" s="17">
        <v>14</v>
      </c>
    </row>
    <row r="3" spans="1:5" x14ac:dyDescent="0.45">
      <c r="A3" s="19">
        <v>1</v>
      </c>
      <c r="B3" s="50" t="s">
        <v>81</v>
      </c>
      <c r="C3" s="37"/>
    </row>
    <row r="4" spans="1:5" x14ac:dyDescent="0.45">
      <c r="A4" s="19">
        <v>2</v>
      </c>
      <c r="B4" s="50" t="s">
        <v>67</v>
      </c>
      <c r="C4" s="24"/>
    </row>
    <row r="5" spans="1:5" x14ac:dyDescent="0.45">
      <c r="A5" s="19">
        <v>3</v>
      </c>
      <c r="B5" s="50" t="s">
        <v>68</v>
      </c>
    </row>
    <row r="6" spans="1:5" ht="30.75" x14ac:dyDescent="0.45">
      <c r="A6" s="19">
        <v>4</v>
      </c>
      <c r="B6" s="50" t="s">
        <v>91</v>
      </c>
    </row>
    <row r="7" spans="1:5" x14ac:dyDescent="0.45">
      <c r="A7" s="19">
        <v>5</v>
      </c>
      <c r="B7" s="50" t="s">
        <v>102</v>
      </c>
    </row>
    <row r="8" spans="1:5" x14ac:dyDescent="0.45">
      <c r="A8" s="19">
        <v>6</v>
      </c>
      <c r="B8" s="50" t="s">
        <v>279</v>
      </c>
    </row>
    <row r="9" spans="1:5" ht="30.75" x14ac:dyDescent="0.45">
      <c r="A9" s="19">
        <v>7</v>
      </c>
      <c r="B9" s="50" t="s">
        <v>154</v>
      </c>
    </row>
    <row r="10" spans="1:5" x14ac:dyDescent="0.45">
      <c r="A10" s="19">
        <v>8</v>
      </c>
      <c r="B10" s="19" t="s">
        <v>155</v>
      </c>
    </row>
    <row r="11" spans="1:5" x14ac:dyDescent="0.45">
      <c r="A11" s="19">
        <v>9</v>
      </c>
      <c r="B11" s="19" t="s">
        <v>232</v>
      </c>
    </row>
    <row r="12" spans="1:5" x14ac:dyDescent="0.45">
      <c r="A12" s="19">
        <v>10</v>
      </c>
      <c r="B12" s="19" t="s">
        <v>231</v>
      </c>
    </row>
    <row r="13" spans="1:5" x14ac:dyDescent="0.45">
      <c r="A13" s="19">
        <v>11</v>
      </c>
      <c r="B13" s="19" t="s">
        <v>282</v>
      </c>
    </row>
    <row r="14" spans="1:5" x14ac:dyDescent="0.45">
      <c r="A14" s="19">
        <v>12</v>
      </c>
      <c r="B14" s="19" t="s">
        <v>280</v>
      </c>
    </row>
    <row r="15" spans="1:5" x14ac:dyDescent="0.45">
      <c r="A15" s="19">
        <v>13</v>
      </c>
      <c r="B15" s="19" t="s">
        <v>4</v>
      </c>
    </row>
    <row r="16" spans="1:5" x14ac:dyDescent="0.45">
      <c r="A16" s="19">
        <v>14</v>
      </c>
      <c r="B16" s="19"/>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4"/>
  <sheetViews>
    <sheetView workbookViewId="0">
      <selection activeCell="A2" sqref="A2:G2"/>
    </sheetView>
  </sheetViews>
  <sheetFormatPr baseColWidth="10" defaultColWidth="11.42578125" defaultRowHeight="15.4" x14ac:dyDescent="0.45"/>
  <cols>
    <col min="1" max="1" width="13.28515625" style="17" customWidth="1"/>
    <col min="2" max="2" width="55.28515625" style="17" customWidth="1"/>
    <col min="3" max="16384" width="11.42578125" style="17"/>
  </cols>
  <sheetData>
    <row r="1" spans="1:3" ht="15.75" thickBot="1" x14ac:dyDescent="0.5">
      <c r="A1" s="17" t="s">
        <v>52</v>
      </c>
      <c r="B1" s="17">
        <v>11</v>
      </c>
      <c r="C1" s="17">
        <f>MAX($A$3:$A$14)-1</f>
        <v>11</v>
      </c>
    </row>
    <row r="2" spans="1:3" ht="15.75" thickTop="1" x14ac:dyDescent="0.45">
      <c r="A2" s="23" t="s">
        <v>25</v>
      </c>
      <c r="B2" s="23" t="s">
        <v>26</v>
      </c>
    </row>
    <row r="3" spans="1:3" x14ac:dyDescent="0.45">
      <c r="A3" s="19">
        <v>1</v>
      </c>
      <c r="B3" s="50" t="s">
        <v>81</v>
      </c>
      <c r="C3" s="37"/>
    </row>
    <row r="4" spans="1:3" x14ac:dyDescent="0.45">
      <c r="A4" s="19">
        <v>2</v>
      </c>
      <c r="B4" s="50" t="s">
        <v>67</v>
      </c>
      <c r="C4" s="24"/>
    </row>
    <row r="5" spans="1:3" x14ac:dyDescent="0.45">
      <c r="A5" s="19">
        <v>3</v>
      </c>
      <c r="B5" s="50" t="s">
        <v>68</v>
      </c>
    </row>
    <row r="6" spans="1:3" ht="30.75" x14ac:dyDescent="0.45">
      <c r="A6" s="19">
        <v>4</v>
      </c>
      <c r="B6" s="50" t="s">
        <v>91</v>
      </c>
    </row>
    <row r="7" spans="1:3" x14ac:dyDescent="0.45">
      <c r="A7" s="19">
        <v>5</v>
      </c>
      <c r="B7" s="50" t="s">
        <v>102</v>
      </c>
    </row>
    <row r="8" spans="1:3" x14ac:dyDescent="0.45">
      <c r="A8" s="19">
        <v>6</v>
      </c>
      <c r="B8" s="50" t="s">
        <v>279</v>
      </c>
    </row>
    <row r="9" spans="1:3" ht="30.75" x14ac:dyDescent="0.45">
      <c r="A9" s="19">
        <v>7</v>
      </c>
      <c r="B9" s="50" t="s">
        <v>154</v>
      </c>
    </row>
    <row r="10" spans="1:3" x14ac:dyDescent="0.45">
      <c r="A10" s="19">
        <v>8</v>
      </c>
      <c r="B10" s="19" t="s">
        <v>155</v>
      </c>
    </row>
    <row r="11" spans="1:3" x14ac:dyDescent="0.45">
      <c r="A11" s="19">
        <v>9</v>
      </c>
      <c r="B11" s="113" t="s">
        <v>232</v>
      </c>
    </row>
    <row r="12" spans="1:3" x14ac:dyDescent="0.45">
      <c r="A12" s="19">
        <v>10</v>
      </c>
      <c r="B12" s="113" t="s">
        <v>282</v>
      </c>
    </row>
    <row r="13" spans="1:3" x14ac:dyDescent="0.45">
      <c r="A13" s="19">
        <v>11</v>
      </c>
      <c r="B13" s="19" t="s">
        <v>4</v>
      </c>
    </row>
    <row r="14" spans="1:3" x14ac:dyDescent="0.45">
      <c r="A14" s="19">
        <v>12</v>
      </c>
      <c r="B14"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4"/>
  <sheetViews>
    <sheetView workbookViewId="0">
      <selection activeCell="A2" sqref="A2:G2"/>
    </sheetView>
  </sheetViews>
  <sheetFormatPr baseColWidth="10" defaultColWidth="11.42578125" defaultRowHeight="15.4" x14ac:dyDescent="0.45"/>
  <cols>
    <col min="1" max="1" width="13.28515625" style="17" customWidth="1"/>
    <col min="2" max="2" width="55.28515625" style="16" customWidth="1"/>
    <col min="3" max="16384" width="11.42578125" style="17"/>
  </cols>
  <sheetData>
    <row r="1" spans="1:3" ht="15.75" thickBot="1" x14ac:dyDescent="0.5">
      <c r="A1" s="24" t="s">
        <v>53</v>
      </c>
      <c r="B1" s="27">
        <v>11</v>
      </c>
      <c r="C1" s="17">
        <f>MAX($A$3:$A$14)-1</f>
        <v>11</v>
      </c>
    </row>
    <row r="2" spans="1:3" ht="15.75" thickTop="1" x14ac:dyDescent="0.45">
      <c r="A2" s="23" t="s">
        <v>25</v>
      </c>
      <c r="B2" s="23" t="s">
        <v>26</v>
      </c>
      <c r="C2" s="17" t="s">
        <v>27</v>
      </c>
    </row>
    <row r="3" spans="1:3" x14ac:dyDescent="0.45">
      <c r="A3" s="19">
        <v>1</v>
      </c>
      <c r="B3" s="19" t="s">
        <v>81</v>
      </c>
      <c r="C3" s="25"/>
    </row>
    <row r="4" spans="1:3" x14ac:dyDescent="0.45">
      <c r="A4" s="19">
        <v>2</v>
      </c>
      <c r="B4" s="19" t="s">
        <v>67</v>
      </c>
      <c r="C4" s="16"/>
    </row>
    <row r="5" spans="1:3" x14ac:dyDescent="0.45">
      <c r="A5" s="19">
        <v>3</v>
      </c>
      <c r="B5" s="19" t="s">
        <v>68</v>
      </c>
      <c r="C5" s="16"/>
    </row>
    <row r="6" spans="1:3" ht="30.75" x14ac:dyDescent="0.45">
      <c r="A6" s="19">
        <v>4</v>
      </c>
      <c r="B6" s="19" t="s">
        <v>91</v>
      </c>
      <c r="C6" s="16"/>
    </row>
    <row r="7" spans="1:3" x14ac:dyDescent="0.45">
      <c r="A7" s="19">
        <v>5</v>
      </c>
      <c r="B7" s="19" t="s">
        <v>102</v>
      </c>
      <c r="C7" s="16"/>
    </row>
    <row r="8" spans="1:3" x14ac:dyDescent="0.45">
      <c r="A8" s="19">
        <v>6</v>
      </c>
      <c r="B8" s="50" t="s">
        <v>281</v>
      </c>
      <c r="C8" s="16"/>
    </row>
    <row r="9" spans="1:3" ht="30.75" x14ac:dyDescent="0.45">
      <c r="A9" s="19">
        <v>7</v>
      </c>
      <c r="B9" s="50" t="s">
        <v>154</v>
      </c>
      <c r="C9" s="16"/>
    </row>
    <row r="10" spans="1:3" x14ac:dyDescent="0.45">
      <c r="A10" s="19">
        <v>8</v>
      </c>
      <c r="B10" s="19" t="s">
        <v>155</v>
      </c>
      <c r="C10" s="16"/>
    </row>
    <row r="11" spans="1:3" x14ac:dyDescent="0.45">
      <c r="A11" s="19">
        <v>9</v>
      </c>
      <c r="B11" s="113" t="s">
        <v>231</v>
      </c>
      <c r="C11" s="16"/>
    </row>
    <row r="12" spans="1:3" x14ac:dyDescent="0.45">
      <c r="A12" s="19">
        <v>10</v>
      </c>
      <c r="B12" s="113" t="s">
        <v>280</v>
      </c>
      <c r="C12" s="16"/>
    </row>
    <row r="13" spans="1:3" x14ac:dyDescent="0.45">
      <c r="A13" s="19">
        <v>11</v>
      </c>
      <c r="B13" s="19" t="s">
        <v>4</v>
      </c>
    </row>
    <row r="14" spans="1:3" x14ac:dyDescent="0.45">
      <c r="A14" s="19">
        <v>12</v>
      </c>
      <c r="B14"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4"/>
  <sheetViews>
    <sheetView workbookViewId="0">
      <selection activeCell="A2" sqref="A2:G2"/>
    </sheetView>
  </sheetViews>
  <sheetFormatPr baseColWidth="10" defaultColWidth="11.42578125" defaultRowHeight="15.4" x14ac:dyDescent="0.45"/>
  <cols>
    <col min="1" max="1" width="15" style="17" customWidth="1"/>
    <col min="2" max="2" width="56.7109375" style="16" customWidth="1"/>
    <col min="3" max="16384" width="11.42578125" style="17"/>
  </cols>
  <sheetData>
    <row r="1" spans="1:4" ht="15.75" thickBot="1" x14ac:dyDescent="0.5">
      <c r="A1" s="28" t="s">
        <v>54</v>
      </c>
      <c r="B1" s="26">
        <v>18</v>
      </c>
      <c r="C1" s="17">
        <f>MAX($A$3:$A$20)-1</f>
        <v>17</v>
      </c>
    </row>
    <row r="2" spans="1:4" ht="15.75" thickTop="1" x14ac:dyDescent="0.45">
      <c r="A2" s="23" t="s">
        <v>25</v>
      </c>
      <c r="B2" s="18" t="s">
        <v>26</v>
      </c>
      <c r="C2" s="17" t="s">
        <v>27</v>
      </c>
    </row>
    <row r="3" spans="1:4" x14ac:dyDescent="0.45">
      <c r="A3" s="32">
        <v>1</v>
      </c>
      <c r="B3" s="48" t="s">
        <v>227</v>
      </c>
      <c r="C3" s="32"/>
      <c r="D3" s="17">
        <v>1</v>
      </c>
    </row>
    <row r="4" spans="1:4" x14ac:dyDescent="0.45">
      <c r="A4" s="32">
        <v>2</v>
      </c>
      <c r="B4" s="48" t="s">
        <v>69</v>
      </c>
      <c r="C4" s="32"/>
      <c r="D4" s="21">
        <v>2</v>
      </c>
    </row>
    <row r="5" spans="1:4" ht="27.75" x14ac:dyDescent="0.45">
      <c r="A5" s="32">
        <v>3</v>
      </c>
      <c r="B5" s="48" t="s">
        <v>70</v>
      </c>
      <c r="C5" s="32" t="s">
        <v>29</v>
      </c>
      <c r="D5" s="21">
        <v>2</v>
      </c>
    </row>
    <row r="6" spans="1:4" x14ac:dyDescent="0.45">
      <c r="A6" s="32">
        <v>4</v>
      </c>
      <c r="B6" s="48" t="s">
        <v>58</v>
      </c>
      <c r="C6" s="32"/>
      <c r="D6" s="21">
        <v>3</v>
      </c>
    </row>
    <row r="7" spans="1:4" x14ac:dyDescent="0.45">
      <c r="A7" s="32">
        <v>5</v>
      </c>
      <c r="B7" s="48" t="s">
        <v>59</v>
      </c>
      <c r="C7" s="32"/>
      <c r="D7" s="21">
        <v>2</v>
      </c>
    </row>
    <row r="8" spans="1:4" x14ac:dyDescent="0.45">
      <c r="A8" s="32">
        <v>6</v>
      </c>
      <c r="B8" s="48" t="s">
        <v>228</v>
      </c>
      <c r="C8" s="32"/>
      <c r="D8" s="21">
        <v>1</v>
      </c>
    </row>
    <row r="9" spans="1:4" ht="27" x14ac:dyDescent="0.45">
      <c r="A9" s="32">
        <v>7</v>
      </c>
      <c r="B9" s="48" t="s">
        <v>60</v>
      </c>
      <c r="C9" s="32"/>
      <c r="D9" s="21"/>
    </row>
    <row r="10" spans="1:4" x14ac:dyDescent="0.45">
      <c r="A10" s="32">
        <v>8</v>
      </c>
      <c r="B10" s="48" t="s">
        <v>235</v>
      </c>
      <c r="C10" s="32"/>
      <c r="D10" s="21">
        <v>6</v>
      </c>
    </row>
    <row r="11" spans="1:4" x14ac:dyDescent="0.45">
      <c r="A11" s="32">
        <v>9</v>
      </c>
      <c r="B11" s="48" t="s">
        <v>75</v>
      </c>
      <c r="C11" s="32"/>
      <c r="D11" s="21">
        <v>4</v>
      </c>
    </row>
    <row r="12" spans="1:4" ht="27.75" x14ac:dyDescent="0.45">
      <c r="A12" s="32">
        <v>10</v>
      </c>
      <c r="B12" s="48" t="s">
        <v>76</v>
      </c>
      <c r="C12" s="32"/>
      <c r="D12" s="21">
        <v>4</v>
      </c>
    </row>
    <row r="13" spans="1:4" ht="27.75" x14ac:dyDescent="0.45">
      <c r="A13" s="32">
        <v>11</v>
      </c>
      <c r="B13" s="48" t="s">
        <v>153</v>
      </c>
      <c r="C13" s="32"/>
      <c r="D13" s="21">
        <v>4</v>
      </c>
    </row>
    <row r="14" spans="1:4" x14ac:dyDescent="0.45">
      <c r="A14" s="32">
        <v>12</v>
      </c>
      <c r="B14" s="48" t="s">
        <v>101</v>
      </c>
      <c r="C14" s="32"/>
      <c r="D14" s="21"/>
    </row>
    <row r="15" spans="1:4" x14ac:dyDescent="0.45">
      <c r="A15" s="32">
        <v>13</v>
      </c>
      <c r="B15" s="48" t="s">
        <v>229</v>
      </c>
      <c r="C15" s="32"/>
      <c r="D15" s="21">
        <v>1</v>
      </c>
    </row>
    <row r="16" spans="1:4" x14ac:dyDescent="0.45">
      <c r="A16" s="32">
        <v>14</v>
      </c>
      <c r="B16" s="48" t="s">
        <v>230</v>
      </c>
      <c r="C16" s="32"/>
      <c r="D16" s="21">
        <v>1</v>
      </c>
    </row>
    <row r="17" spans="1:4" x14ac:dyDescent="0.45">
      <c r="A17" s="32">
        <v>15</v>
      </c>
      <c r="B17" s="16" t="s">
        <v>256</v>
      </c>
      <c r="C17" s="32"/>
      <c r="D17" s="21">
        <v>4</v>
      </c>
    </row>
    <row r="18" spans="1:4" x14ac:dyDescent="0.45">
      <c r="A18" s="32">
        <v>16</v>
      </c>
      <c r="B18" s="48" t="s">
        <v>257</v>
      </c>
      <c r="C18" s="32"/>
      <c r="D18" s="21"/>
    </row>
    <row r="19" spans="1:4" x14ac:dyDescent="0.45">
      <c r="A19" s="32">
        <v>17</v>
      </c>
      <c r="B19" s="48" t="s">
        <v>4</v>
      </c>
      <c r="C19" s="22"/>
      <c r="D19" s="20"/>
    </row>
    <row r="20" spans="1:4" x14ac:dyDescent="0.45">
      <c r="A20" s="32">
        <v>18</v>
      </c>
      <c r="B20" s="49"/>
    </row>
    <row r="24" spans="1:4" x14ac:dyDescent="0.45">
      <c r="A24" s="17" t="s">
        <v>93</v>
      </c>
      <c r="B24" s="16">
        <v>10</v>
      </c>
      <c r="C24" s="17">
        <f>MAX($A$25:$A$34)-1</f>
        <v>9</v>
      </c>
    </row>
    <row r="25" spans="1:4" x14ac:dyDescent="0.45">
      <c r="A25" s="17">
        <v>1</v>
      </c>
      <c r="B25" s="16" t="s">
        <v>94</v>
      </c>
    </row>
    <row r="26" spans="1:4" x14ac:dyDescent="0.45">
      <c r="A26" s="17">
        <v>2</v>
      </c>
      <c r="B26" s="16" t="s">
        <v>59</v>
      </c>
    </row>
    <row r="27" spans="1:4" x14ac:dyDescent="0.45">
      <c r="A27" s="17">
        <v>3</v>
      </c>
      <c r="B27" s="16" t="s">
        <v>95</v>
      </c>
    </row>
    <row r="28" spans="1:4" x14ac:dyDescent="0.45">
      <c r="A28" s="17">
        <v>4</v>
      </c>
      <c r="B28" s="16" t="s">
        <v>98</v>
      </c>
    </row>
    <row r="29" spans="1:4" x14ac:dyDescent="0.45">
      <c r="A29" s="17">
        <v>5</v>
      </c>
      <c r="B29" s="16" t="s">
        <v>115</v>
      </c>
    </row>
    <row r="30" spans="1:4" x14ac:dyDescent="0.45">
      <c r="A30" s="17">
        <v>6</v>
      </c>
      <c r="B30" s="16" t="s">
        <v>156</v>
      </c>
    </row>
    <row r="31" spans="1:4" x14ac:dyDescent="0.45">
      <c r="A31" s="17">
        <v>7</v>
      </c>
      <c r="B31" s="16" t="s">
        <v>258</v>
      </c>
    </row>
    <row r="32" spans="1:4" x14ac:dyDescent="0.45">
      <c r="A32" s="17">
        <v>8</v>
      </c>
      <c r="B32" s="16" t="s">
        <v>277</v>
      </c>
    </row>
    <row r="33" spans="1:2" x14ac:dyDescent="0.45">
      <c r="A33" s="17">
        <v>9</v>
      </c>
      <c r="B33" s="16" t="s">
        <v>4</v>
      </c>
    </row>
    <row r="34" spans="1:2" x14ac:dyDescent="0.45">
      <c r="A34" s="17">
        <v>10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3"/>
  <sheetViews>
    <sheetView workbookViewId="0">
      <selection activeCell="A2" sqref="A2:G2"/>
    </sheetView>
  </sheetViews>
  <sheetFormatPr baseColWidth="10" defaultColWidth="11.42578125" defaultRowHeight="15.4" x14ac:dyDescent="0.45"/>
  <cols>
    <col min="1" max="1" width="13.28515625" style="17" customWidth="1"/>
    <col min="2" max="2" width="56.7109375" style="17" customWidth="1"/>
    <col min="3" max="16384" width="11.42578125" style="17"/>
  </cols>
  <sheetData>
    <row r="1" spans="1:3" ht="42" thickBot="1" x14ac:dyDescent="0.5">
      <c r="A1" s="28" t="s">
        <v>57</v>
      </c>
      <c r="B1" s="27">
        <v>11</v>
      </c>
      <c r="C1" s="17">
        <f>MAX($A$3:$A$13)-1</f>
        <v>10</v>
      </c>
    </row>
    <row r="2" spans="1:3" ht="15.75" thickTop="1" x14ac:dyDescent="0.45">
      <c r="A2" s="23" t="s">
        <v>25</v>
      </c>
      <c r="B2" s="23" t="s">
        <v>26</v>
      </c>
      <c r="C2" s="17" t="s">
        <v>27</v>
      </c>
    </row>
    <row r="3" spans="1:3" x14ac:dyDescent="0.45">
      <c r="A3" s="32">
        <v>1</v>
      </c>
      <c r="B3" s="48" t="s">
        <v>63</v>
      </c>
      <c r="C3" s="32"/>
    </row>
    <row r="4" spans="1:3" x14ac:dyDescent="0.45">
      <c r="A4" s="32">
        <v>2</v>
      </c>
      <c r="B4" s="48" t="s">
        <v>64</v>
      </c>
      <c r="C4" s="32" t="s">
        <v>29</v>
      </c>
    </row>
    <row r="5" spans="1:3" ht="27.75" x14ac:dyDescent="0.45">
      <c r="A5" s="32">
        <v>3</v>
      </c>
      <c r="B5" s="48" t="s">
        <v>113</v>
      </c>
      <c r="C5" s="32"/>
    </row>
    <row r="6" spans="1:3" x14ac:dyDescent="0.45">
      <c r="A6" s="32">
        <v>4</v>
      </c>
      <c r="B6" s="48" t="s">
        <v>226</v>
      </c>
      <c r="C6" s="32"/>
    </row>
    <row r="7" spans="1:3" x14ac:dyDescent="0.45">
      <c r="A7" s="32">
        <v>5</v>
      </c>
      <c r="B7" s="48" t="s">
        <v>96</v>
      </c>
      <c r="C7" s="32"/>
    </row>
    <row r="8" spans="1:3" x14ac:dyDescent="0.45">
      <c r="A8" s="32">
        <v>6</v>
      </c>
      <c r="B8" s="48" t="s">
        <v>65</v>
      </c>
      <c r="C8" s="32" t="s">
        <v>29</v>
      </c>
    </row>
    <row r="9" spans="1:3" ht="27.75" x14ac:dyDescent="0.45">
      <c r="A9" s="32">
        <v>7</v>
      </c>
      <c r="B9" s="48" t="s">
        <v>61</v>
      </c>
      <c r="C9" s="32"/>
    </row>
    <row r="10" spans="1:3" ht="27.75" x14ac:dyDescent="0.45">
      <c r="A10" s="32">
        <v>8</v>
      </c>
      <c r="B10" s="48" t="s">
        <v>114</v>
      </c>
      <c r="C10" s="32"/>
    </row>
    <row r="11" spans="1:3" x14ac:dyDescent="0.45">
      <c r="A11" s="32">
        <v>9</v>
      </c>
      <c r="B11" s="48" t="s">
        <v>99</v>
      </c>
      <c r="C11" s="32"/>
    </row>
    <row r="12" spans="1:3" x14ac:dyDescent="0.45">
      <c r="A12" s="32">
        <v>10</v>
      </c>
      <c r="B12" s="48" t="s">
        <v>4</v>
      </c>
      <c r="C12" s="22"/>
    </row>
    <row r="13" spans="1:3" x14ac:dyDescent="0.45">
      <c r="A13" s="32">
        <v>11</v>
      </c>
      <c r="B13" s="4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3EAE3-F49B-49F8-9FA2-8078F0C2210D}">
  <dimension ref="A1"/>
  <sheetViews>
    <sheetView workbookViewId="0"/>
  </sheetViews>
  <sheetFormatPr baseColWidth="10" defaultColWidth="11.42578125" defaultRowHeight="13.9" x14ac:dyDescent="0.4"/>
  <cols>
    <col min="1" max="16384" width="11.42578125" style="53"/>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1"/>
  <sheetViews>
    <sheetView workbookViewId="0">
      <selection activeCell="A2" sqref="A2:G2"/>
    </sheetView>
  </sheetViews>
  <sheetFormatPr baseColWidth="10" defaultColWidth="11.42578125" defaultRowHeight="15.4" x14ac:dyDescent="0.45"/>
  <cols>
    <col min="1" max="1" width="13.28515625" style="17" customWidth="1"/>
    <col min="2" max="2" width="55.28515625" style="17" customWidth="1"/>
    <col min="3" max="16384" width="11.42578125" style="17"/>
  </cols>
  <sheetData>
    <row r="1" spans="1:3" ht="15.75" thickBot="1" x14ac:dyDescent="0.5">
      <c r="A1" s="28" t="s">
        <v>35</v>
      </c>
      <c r="B1" s="27">
        <v>19</v>
      </c>
      <c r="C1" s="17">
        <f>MAX($A$3:$A$21)-1</f>
        <v>18</v>
      </c>
    </row>
    <row r="2" spans="1:3" ht="15.75" thickTop="1" x14ac:dyDescent="0.45">
      <c r="A2" s="23" t="s">
        <v>25</v>
      </c>
      <c r="B2" s="23" t="s">
        <v>26</v>
      </c>
      <c r="C2" s="17" t="s">
        <v>27</v>
      </c>
    </row>
    <row r="3" spans="1:3" x14ac:dyDescent="0.45">
      <c r="A3" s="32">
        <v>1</v>
      </c>
      <c r="B3" s="32" t="s">
        <v>44</v>
      </c>
      <c r="C3" s="33"/>
    </row>
    <row r="4" spans="1:3" x14ac:dyDescent="0.45">
      <c r="A4" s="32">
        <v>2</v>
      </c>
      <c r="B4" s="32" t="s">
        <v>45</v>
      </c>
      <c r="C4" s="34" t="s">
        <v>29</v>
      </c>
    </row>
    <row r="5" spans="1:3" ht="26.25" x14ac:dyDescent="0.45">
      <c r="A5" s="32">
        <v>3</v>
      </c>
      <c r="B5" s="32" t="s">
        <v>97</v>
      </c>
      <c r="C5" s="34"/>
    </row>
    <row r="6" spans="1:3" x14ac:dyDescent="0.45">
      <c r="A6" s="32">
        <v>4</v>
      </c>
      <c r="B6" s="32" t="s">
        <v>151</v>
      </c>
      <c r="C6" s="34"/>
    </row>
    <row r="7" spans="1:3" x14ac:dyDescent="0.45">
      <c r="A7" s="32">
        <v>5</v>
      </c>
      <c r="B7" s="32" t="s">
        <v>152</v>
      </c>
      <c r="C7" s="34" t="s">
        <v>29</v>
      </c>
    </row>
    <row r="8" spans="1:3" x14ac:dyDescent="0.45">
      <c r="A8" s="32">
        <v>6</v>
      </c>
      <c r="B8" s="32" t="s">
        <v>157</v>
      </c>
      <c r="C8" s="34"/>
    </row>
    <row r="9" spans="1:3" x14ac:dyDescent="0.45">
      <c r="A9" s="32">
        <v>7</v>
      </c>
      <c r="B9" s="32" t="s">
        <v>158</v>
      </c>
      <c r="C9" s="34" t="s">
        <v>29</v>
      </c>
    </row>
    <row r="10" spans="1:3" x14ac:dyDescent="0.45">
      <c r="A10" s="32">
        <v>8</v>
      </c>
      <c r="B10" s="32" t="s">
        <v>71</v>
      </c>
      <c r="C10" s="34"/>
    </row>
    <row r="11" spans="1:3" x14ac:dyDescent="0.45">
      <c r="A11" s="32">
        <v>9</v>
      </c>
      <c r="B11" s="32" t="s">
        <v>66</v>
      </c>
      <c r="C11" s="34" t="s">
        <v>29</v>
      </c>
    </row>
    <row r="12" spans="1:3" x14ac:dyDescent="0.45">
      <c r="A12" s="32">
        <v>10</v>
      </c>
      <c r="B12" s="32" t="s">
        <v>286</v>
      </c>
      <c r="C12" s="33"/>
    </row>
    <row r="13" spans="1:3" x14ac:dyDescent="0.45">
      <c r="A13" s="32">
        <v>11</v>
      </c>
      <c r="B13" s="32" t="s">
        <v>287</v>
      </c>
      <c r="C13" s="34" t="s">
        <v>29</v>
      </c>
    </row>
    <row r="14" spans="1:3" x14ac:dyDescent="0.45">
      <c r="A14" s="32">
        <v>12</v>
      </c>
      <c r="B14" s="32" t="s">
        <v>73</v>
      </c>
      <c r="C14" s="34"/>
    </row>
    <row r="15" spans="1:3" x14ac:dyDescent="0.45">
      <c r="A15" s="32">
        <v>13</v>
      </c>
      <c r="B15" s="32" t="s">
        <v>74</v>
      </c>
      <c r="C15" s="34" t="s">
        <v>29</v>
      </c>
    </row>
    <row r="16" spans="1:3" x14ac:dyDescent="0.45">
      <c r="A16" s="32">
        <v>14</v>
      </c>
      <c r="B16" s="32" t="s">
        <v>37</v>
      </c>
      <c r="C16" s="34"/>
    </row>
    <row r="17" spans="1:3" x14ac:dyDescent="0.45">
      <c r="A17" s="32">
        <v>15</v>
      </c>
      <c r="B17" s="32" t="s">
        <v>62</v>
      </c>
      <c r="C17" s="34"/>
    </row>
    <row r="18" spans="1:3" x14ac:dyDescent="0.45">
      <c r="A18" s="32">
        <v>16</v>
      </c>
      <c r="B18" s="32" t="s">
        <v>100</v>
      </c>
      <c r="C18" s="34"/>
    </row>
    <row r="19" spans="1:3" x14ac:dyDescent="0.45">
      <c r="A19" s="32">
        <v>17</v>
      </c>
      <c r="B19" s="32" t="s">
        <v>236</v>
      </c>
      <c r="C19" s="34"/>
    </row>
    <row r="20" spans="1:3" x14ac:dyDescent="0.45">
      <c r="A20" s="32">
        <v>18</v>
      </c>
      <c r="B20" s="22" t="s">
        <v>4</v>
      </c>
      <c r="C20" s="22"/>
    </row>
    <row r="21" spans="1:3" x14ac:dyDescent="0.45">
      <c r="A21" s="32">
        <v>19</v>
      </c>
      <c r="B21"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A37A8-2113-4CB4-AD11-63DA6727B5CE}">
  <dimension ref="A1:C7"/>
  <sheetViews>
    <sheetView workbookViewId="0">
      <selection sqref="A1:C1"/>
    </sheetView>
  </sheetViews>
  <sheetFormatPr baseColWidth="10" defaultColWidth="11.42578125" defaultRowHeight="13.9" x14ac:dyDescent="0.4"/>
  <cols>
    <col min="1" max="3" width="27.5703125" style="95" customWidth="1"/>
    <col min="4" max="16384" width="11.42578125" style="95"/>
  </cols>
  <sheetData>
    <row r="1" spans="1:3" s="94" customFormat="1" ht="15" x14ac:dyDescent="0.4">
      <c r="A1" s="123" t="s">
        <v>132</v>
      </c>
      <c r="B1" s="123"/>
      <c r="C1" s="123"/>
    </row>
    <row r="2" spans="1:3" s="94" customFormat="1" ht="79.7" customHeight="1" x14ac:dyDescent="0.4">
      <c r="A2" s="121" t="s">
        <v>260</v>
      </c>
      <c r="B2" s="122"/>
      <c r="C2" s="122"/>
    </row>
    <row r="3" spans="1:3" s="94" customFormat="1" ht="66.2" customHeight="1" x14ac:dyDescent="0.4">
      <c r="A3" s="121" t="s">
        <v>133</v>
      </c>
      <c r="B3" s="122"/>
      <c r="C3" s="122"/>
    </row>
    <row r="4" spans="1:3" s="94" customFormat="1" ht="45" customHeight="1" x14ac:dyDescent="0.4">
      <c r="A4" s="121" t="s">
        <v>134</v>
      </c>
      <c r="B4" s="122"/>
      <c r="C4" s="122"/>
    </row>
    <row r="5" spans="1:3" s="94" customFormat="1" ht="45" customHeight="1" x14ac:dyDescent="0.4">
      <c r="A5" s="121" t="s">
        <v>135</v>
      </c>
      <c r="B5" s="121"/>
      <c r="C5" s="121"/>
    </row>
    <row r="6" spans="1:3" s="94" customFormat="1" ht="70.25" customHeight="1" x14ac:dyDescent="0.4">
      <c r="A6" s="121" t="s">
        <v>136</v>
      </c>
      <c r="B6" s="122"/>
      <c r="C6" s="122"/>
    </row>
    <row r="7" spans="1:3" s="94" customFormat="1" ht="65.25" customHeight="1" x14ac:dyDescent="0.4">
      <c r="A7" s="121" t="s">
        <v>288</v>
      </c>
      <c r="B7" s="122"/>
      <c r="C7" s="122"/>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2E540-8833-4BCD-82B6-752E11B88EF9}">
  <dimension ref="A1:D16"/>
  <sheetViews>
    <sheetView workbookViewId="0"/>
  </sheetViews>
  <sheetFormatPr baseColWidth="10" defaultColWidth="11.42578125" defaultRowHeight="15.4" x14ac:dyDescent="0.45"/>
  <cols>
    <col min="1" max="3" width="27.5703125" style="98" customWidth="1"/>
    <col min="4" max="16384" width="11.42578125" style="98"/>
  </cols>
  <sheetData>
    <row r="1" spans="1:4" s="97" customFormat="1" x14ac:dyDescent="0.4">
      <c r="A1" s="96" t="s">
        <v>125</v>
      </c>
      <c r="B1" s="96"/>
      <c r="C1" s="96"/>
      <c r="D1" s="96"/>
    </row>
    <row r="2" spans="1:4" s="97" customFormat="1" ht="72" customHeight="1" x14ac:dyDescent="0.4">
      <c r="A2" s="125" t="s">
        <v>126</v>
      </c>
      <c r="B2" s="126"/>
      <c r="C2" s="126"/>
    </row>
    <row r="3" spans="1:4" s="97" customFormat="1" ht="59.45" customHeight="1" x14ac:dyDescent="0.4">
      <c r="A3" s="125" t="s">
        <v>127</v>
      </c>
      <c r="B3" s="126"/>
      <c r="C3" s="126"/>
    </row>
    <row r="4" spans="1:4" s="97" customFormat="1" ht="108" customHeight="1" x14ac:dyDescent="0.4">
      <c r="A4" s="125" t="s">
        <v>128</v>
      </c>
      <c r="B4" s="126"/>
      <c r="C4" s="126"/>
    </row>
    <row r="5" spans="1:4" s="97" customFormat="1" ht="154.5" customHeight="1" x14ac:dyDescent="0.4">
      <c r="A5" s="125" t="s">
        <v>129</v>
      </c>
      <c r="B5" s="125"/>
      <c r="C5" s="125"/>
    </row>
    <row r="6" spans="1:4" s="97" customFormat="1" ht="141.94999999999999" customHeight="1" x14ac:dyDescent="0.4">
      <c r="A6" s="125" t="s">
        <v>130</v>
      </c>
      <c r="B6" s="125"/>
      <c r="C6" s="125"/>
    </row>
    <row r="7" spans="1:4" s="97" customFormat="1" ht="195.2" customHeight="1" x14ac:dyDescent="0.4">
      <c r="A7" s="125" t="s">
        <v>261</v>
      </c>
      <c r="B7" s="126"/>
      <c r="C7" s="126"/>
    </row>
    <row r="8" spans="1:4" s="97" customFormat="1" ht="79.7" customHeight="1" x14ac:dyDescent="0.4">
      <c r="A8" s="125" t="s">
        <v>131</v>
      </c>
      <c r="B8" s="126"/>
      <c r="C8" s="126"/>
    </row>
    <row r="9" spans="1:4" x14ac:dyDescent="0.45">
      <c r="A9" s="124"/>
      <c r="B9" s="124"/>
      <c r="C9" s="124"/>
    </row>
    <row r="10" spans="1:4" x14ac:dyDescent="0.45">
      <c r="A10" s="124"/>
      <c r="B10" s="124"/>
      <c r="C10" s="124"/>
    </row>
    <row r="11" spans="1:4" x14ac:dyDescent="0.45">
      <c r="A11" s="124"/>
      <c r="B11" s="124"/>
      <c r="C11" s="124"/>
    </row>
    <row r="12" spans="1:4" x14ac:dyDescent="0.45">
      <c r="A12" s="124"/>
      <c r="B12" s="124"/>
      <c r="C12" s="124"/>
    </row>
    <row r="13" spans="1:4" x14ac:dyDescent="0.45">
      <c r="A13" s="124"/>
      <c r="B13" s="124"/>
      <c r="C13" s="124"/>
    </row>
    <row r="14" spans="1:4" x14ac:dyDescent="0.45">
      <c r="A14" s="124"/>
      <c r="B14" s="124"/>
      <c r="C14" s="124"/>
    </row>
    <row r="15" spans="1:4" x14ac:dyDescent="0.45">
      <c r="A15" s="124"/>
      <c r="B15" s="124"/>
      <c r="C15" s="124"/>
    </row>
    <row r="16" spans="1:4" x14ac:dyDescent="0.45">
      <c r="A16" s="124"/>
      <c r="B16" s="124"/>
      <c r="C16" s="124"/>
    </row>
  </sheetData>
  <sheetProtection algorithmName="SHA-512" hashValue="ACNlk7pQgHGOw4Ns1e01uLcr+9ZoprE9uLoqFrHIhaqeACBRX7MAC13h7ZU50BtIxhgougVfT5b7ZSlnroMUTw==" saltValue="4prxD6+MBHDkVtep/6/+W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BAE38-022B-497C-861B-C9801207D4E0}">
  <sheetPr>
    <pageSetUpPr fitToPage="1"/>
  </sheetPr>
  <dimension ref="A1:E11"/>
  <sheetViews>
    <sheetView workbookViewId="0">
      <selection sqref="A1:C1"/>
    </sheetView>
  </sheetViews>
  <sheetFormatPr baseColWidth="10" defaultColWidth="11.42578125" defaultRowHeight="15.4" x14ac:dyDescent="0.45"/>
  <cols>
    <col min="1" max="3" width="27.5703125" style="99" customWidth="1"/>
    <col min="4" max="16384" width="11.42578125" style="99"/>
  </cols>
  <sheetData>
    <row r="1" spans="1:5" ht="27.75" customHeight="1" x14ac:dyDescent="0.45">
      <c r="A1" s="127" t="s">
        <v>262</v>
      </c>
      <c r="B1" s="127"/>
      <c r="C1" s="127"/>
    </row>
    <row r="2" spans="1:5" s="100" customFormat="1" ht="100.25" customHeight="1" x14ac:dyDescent="0.4">
      <c r="A2" s="125" t="s">
        <v>263</v>
      </c>
      <c r="B2" s="126"/>
      <c r="C2" s="126"/>
      <c r="E2" s="101"/>
    </row>
    <row r="3" spans="1:5" s="100" customFormat="1" ht="45" customHeight="1" x14ac:dyDescent="0.4">
      <c r="A3" s="125" t="s">
        <v>264</v>
      </c>
      <c r="B3" s="126"/>
      <c r="C3" s="126"/>
      <c r="E3" s="101"/>
    </row>
    <row r="4" spans="1:5" s="100" customFormat="1" ht="66.75" customHeight="1" x14ac:dyDescent="0.4">
      <c r="A4" s="128" t="s">
        <v>265</v>
      </c>
      <c r="B4" s="129"/>
      <c r="C4" s="130"/>
      <c r="E4" s="101"/>
    </row>
    <row r="5" spans="1:5" ht="30.75" x14ac:dyDescent="0.45">
      <c r="A5" s="102" t="s">
        <v>123</v>
      </c>
      <c r="B5" s="102" t="s">
        <v>124</v>
      </c>
    </row>
    <row r="6" spans="1:5" x14ac:dyDescent="0.45">
      <c r="A6" s="103">
        <v>1379</v>
      </c>
      <c r="B6" s="103">
        <v>1380</v>
      </c>
    </row>
    <row r="7" spans="1:5" x14ac:dyDescent="0.45">
      <c r="A7" s="103">
        <v>179.34</v>
      </c>
      <c r="B7" s="103">
        <v>179</v>
      </c>
    </row>
    <row r="8" spans="1:5" x14ac:dyDescent="0.45">
      <c r="A8" s="103">
        <v>80.12</v>
      </c>
      <c r="B8" s="103">
        <v>80.099999999999994</v>
      </c>
    </row>
    <row r="9" spans="1:5" x14ac:dyDescent="0.45">
      <c r="A9" s="103">
        <v>7.8</v>
      </c>
      <c r="B9" s="104">
        <v>7.8</v>
      </c>
    </row>
    <row r="10" spans="1:5" ht="24" hidden="1" customHeight="1" x14ac:dyDescent="0.45">
      <c r="A10" s="131"/>
      <c r="B10" s="132"/>
      <c r="C10" s="132"/>
    </row>
    <row r="11" spans="1:5" x14ac:dyDescent="0.45">
      <c r="A11" s="103">
        <v>7.8320000000000001E-2</v>
      </c>
      <c r="B11" s="105">
        <v>7.8299999999999995E-2</v>
      </c>
    </row>
  </sheetData>
  <sheetProtection algorithmName="SHA-512" hashValue="G/ShZOACSK9x2/g4PhoBnkxdHKM5fYDkgW/21bVYl/wP6iVLaTci11WI6BYEEd0yfvtXSxEXdK7w4MrmgBRRug==" saltValue="0j6uLtKctzUyZj8z3gkUF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F09D-DDCA-49AC-92AD-7DF6E793C3A9}">
  <dimension ref="A1:H20"/>
  <sheetViews>
    <sheetView zoomScaleNormal="100" workbookViewId="0">
      <selection sqref="A1:H1"/>
    </sheetView>
  </sheetViews>
  <sheetFormatPr baseColWidth="10" defaultColWidth="11.42578125" defaultRowHeight="13.9" x14ac:dyDescent="0.4"/>
  <cols>
    <col min="1" max="8" width="10.5703125" style="107" customWidth="1"/>
    <col min="9" max="256" width="11.42578125" style="107"/>
    <col min="257" max="264" width="10.5703125" style="107" customWidth="1"/>
    <col min="265" max="512" width="11.42578125" style="107"/>
    <col min="513" max="520" width="10.5703125" style="107" customWidth="1"/>
    <col min="521" max="768" width="11.42578125" style="107"/>
    <col min="769" max="776" width="10.5703125" style="107" customWidth="1"/>
    <col min="777" max="1024" width="11.42578125" style="107"/>
    <col min="1025" max="1032" width="10.5703125" style="107" customWidth="1"/>
    <col min="1033" max="1280" width="11.42578125" style="107"/>
    <col min="1281" max="1288" width="10.5703125" style="107" customWidth="1"/>
    <col min="1289" max="1536" width="11.42578125" style="107"/>
    <col min="1537" max="1544" width="10.5703125" style="107" customWidth="1"/>
    <col min="1545" max="1792" width="11.42578125" style="107"/>
    <col min="1793" max="1800" width="10.5703125" style="107" customWidth="1"/>
    <col min="1801" max="2048" width="11.42578125" style="107"/>
    <col min="2049" max="2056" width="10.5703125" style="107" customWidth="1"/>
    <col min="2057" max="2304" width="11.42578125" style="107"/>
    <col min="2305" max="2312" width="10.5703125" style="107" customWidth="1"/>
    <col min="2313" max="2560" width="11.42578125" style="107"/>
    <col min="2561" max="2568" width="10.5703125" style="107" customWidth="1"/>
    <col min="2569" max="2816" width="11.42578125" style="107"/>
    <col min="2817" max="2824" width="10.5703125" style="107" customWidth="1"/>
    <col min="2825" max="3072" width="11.42578125" style="107"/>
    <col min="3073" max="3080" width="10.5703125" style="107" customWidth="1"/>
    <col min="3081" max="3328" width="11.42578125" style="107"/>
    <col min="3329" max="3336" width="10.5703125" style="107" customWidth="1"/>
    <col min="3337" max="3584" width="11.42578125" style="107"/>
    <col min="3585" max="3592" width="10.5703125" style="107" customWidth="1"/>
    <col min="3593" max="3840" width="11.42578125" style="107"/>
    <col min="3841" max="3848" width="10.5703125" style="107" customWidth="1"/>
    <col min="3849" max="4096" width="11.42578125" style="107"/>
    <col min="4097" max="4104" width="10.5703125" style="107" customWidth="1"/>
    <col min="4105" max="4352" width="11.42578125" style="107"/>
    <col min="4353" max="4360" width="10.5703125" style="107" customWidth="1"/>
    <col min="4361" max="4608" width="11.42578125" style="107"/>
    <col min="4609" max="4616" width="10.5703125" style="107" customWidth="1"/>
    <col min="4617" max="4864" width="11.42578125" style="107"/>
    <col min="4865" max="4872" width="10.5703125" style="107" customWidth="1"/>
    <col min="4873" max="5120" width="11.42578125" style="107"/>
    <col min="5121" max="5128" width="10.5703125" style="107" customWidth="1"/>
    <col min="5129" max="5376" width="11.42578125" style="107"/>
    <col min="5377" max="5384" width="10.5703125" style="107" customWidth="1"/>
    <col min="5385" max="5632" width="11.42578125" style="107"/>
    <col min="5633" max="5640" width="10.5703125" style="107" customWidth="1"/>
    <col min="5641" max="5888" width="11.42578125" style="107"/>
    <col min="5889" max="5896" width="10.5703125" style="107" customWidth="1"/>
    <col min="5897" max="6144" width="11.42578125" style="107"/>
    <col min="6145" max="6152" width="10.5703125" style="107" customWidth="1"/>
    <col min="6153" max="6400" width="11.42578125" style="107"/>
    <col min="6401" max="6408" width="10.5703125" style="107" customWidth="1"/>
    <col min="6409" max="6656" width="11.42578125" style="107"/>
    <col min="6657" max="6664" width="10.5703125" style="107" customWidth="1"/>
    <col min="6665" max="6912" width="11.42578125" style="107"/>
    <col min="6913" max="6920" width="10.5703125" style="107" customWidth="1"/>
    <col min="6921" max="7168" width="11.42578125" style="107"/>
    <col min="7169" max="7176" width="10.5703125" style="107" customWidth="1"/>
    <col min="7177" max="7424" width="11.42578125" style="107"/>
    <col min="7425" max="7432" width="10.5703125" style="107" customWidth="1"/>
    <col min="7433" max="7680" width="11.42578125" style="107"/>
    <col min="7681" max="7688" width="10.5703125" style="107" customWidth="1"/>
    <col min="7689" max="7936" width="11.42578125" style="107"/>
    <col min="7937" max="7944" width="10.5703125" style="107" customWidth="1"/>
    <col min="7945" max="8192" width="11.42578125" style="107"/>
    <col min="8193" max="8200" width="10.5703125" style="107" customWidth="1"/>
    <col min="8201" max="8448" width="11.42578125" style="107"/>
    <col min="8449" max="8456" width="10.5703125" style="107" customWidth="1"/>
    <col min="8457" max="8704" width="11.42578125" style="107"/>
    <col min="8705" max="8712" width="10.5703125" style="107" customWidth="1"/>
    <col min="8713" max="8960" width="11.42578125" style="107"/>
    <col min="8961" max="8968" width="10.5703125" style="107" customWidth="1"/>
    <col min="8969" max="9216" width="11.42578125" style="107"/>
    <col min="9217" max="9224" width="10.5703125" style="107" customWidth="1"/>
    <col min="9225" max="9472" width="11.42578125" style="107"/>
    <col min="9473" max="9480" width="10.5703125" style="107" customWidth="1"/>
    <col min="9481" max="9728" width="11.42578125" style="107"/>
    <col min="9729" max="9736" width="10.5703125" style="107" customWidth="1"/>
    <col min="9737" max="9984" width="11.42578125" style="107"/>
    <col min="9985" max="9992" width="10.5703125" style="107" customWidth="1"/>
    <col min="9993" max="10240" width="11.42578125" style="107"/>
    <col min="10241" max="10248" width="10.5703125" style="107" customWidth="1"/>
    <col min="10249" max="10496" width="11.42578125" style="107"/>
    <col min="10497" max="10504" width="10.5703125" style="107" customWidth="1"/>
    <col min="10505" max="10752" width="11.42578125" style="107"/>
    <col min="10753" max="10760" width="10.5703125" style="107" customWidth="1"/>
    <col min="10761" max="11008" width="11.42578125" style="107"/>
    <col min="11009" max="11016" width="10.5703125" style="107" customWidth="1"/>
    <col min="11017" max="11264" width="11.42578125" style="107"/>
    <col min="11265" max="11272" width="10.5703125" style="107" customWidth="1"/>
    <col min="11273" max="11520" width="11.42578125" style="107"/>
    <col min="11521" max="11528" width="10.5703125" style="107" customWidth="1"/>
    <col min="11529" max="11776" width="11.42578125" style="107"/>
    <col min="11777" max="11784" width="10.5703125" style="107" customWidth="1"/>
    <col min="11785" max="12032" width="11.42578125" style="107"/>
    <col min="12033" max="12040" width="10.5703125" style="107" customWidth="1"/>
    <col min="12041" max="12288" width="11.42578125" style="107"/>
    <col min="12289" max="12296" width="10.5703125" style="107" customWidth="1"/>
    <col min="12297" max="12544" width="11.42578125" style="107"/>
    <col min="12545" max="12552" width="10.5703125" style="107" customWidth="1"/>
    <col min="12553" max="12800" width="11.42578125" style="107"/>
    <col min="12801" max="12808" width="10.5703125" style="107" customWidth="1"/>
    <col min="12809" max="13056" width="11.42578125" style="107"/>
    <col min="13057" max="13064" width="10.5703125" style="107" customWidth="1"/>
    <col min="13065" max="13312" width="11.42578125" style="107"/>
    <col min="13313" max="13320" width="10.5703125" style="107" customWidth="1"/>
    <col min="13321" max="13568" width="11.42578125" style="107"/>
    <col min="13569" max="13576" width="10.5703125" style="107" customWidth="1"/>
    <col min="13577" max="13824" width="11.42578125" style="107"/>
    <col min="13825" max="13832" width="10.5703125" style="107" customWidth="1"/>
    <col min="13833" max="14080" width="11.42578125" style="107"/>
    <col min="14081" max="14088" width="10.5703125" style="107" customWidth="1"/>
    <col min="14089" max="14336" width="11.42578125" style="107"/>
    <col min="14337" max="14344" width="10.5703125" style="107" customWidth="1"/>
    <col min="14345" max="14592" width="11.42578125" style="107"/>
    <col min="14593" max="14600" width="10.5703125" style="107" customWidth="1"/>
    <col min="14601" max="14848" width="11.42578125" style="107"/>
    <col min="14849" max="14856" width="10.5703125" style="107" customWidth="1"/>
    <col min="14857" max="15104" width="11.42578125" style="107"/>
    <col min="15105" max="15112" width="10.5703125" style="107" customWidth="1"/>
    <col min="15113" max="15360" width="11.42578125" style="107"/>
    <col min="15361" max="15368" width="10.5703125" style="107" customWidth="1"/>
    <col min="15369" max="15616" width="11.42578125" style="107"/>
    <col min="15617" max="15624" width="10.5703125" style="107" customWidth="1"/>
    <col min="15625" max="15872" width="11.42578125" style="107"/>
    <col min="15873" max="15880" width="10.5703125" style="107" customWidth="1"/>
    <col min="15881" max="16128" width="11.42578125" style="107"/>
    <col min="16129" max="16136" width="10.5703125" style="107" customWidth="1"/>
    <col min="16137" max="16384" width="11.42578125" style="107"/>
  </cols>
  <sheetData>
    <row r="1" spans="1:8" s="106" customFormat="1" ht="20.100000000000001" customHeight="1" x14ac:dyDescent="0.4">
      <c r="A1" s="135" t="s">
        <v>239</v>
      </c>
      <c r="B1" s="135"/>
      <c r="C1" s="135"/>
      <c r="D1" s="135"/>
      <c r="E1" s="135"/>
      <c r="F1" s="135"/>
      <c r="G1" s="135"/>
      <c r="H1" s="135"/>
    </row>
    <row r="2" spans="1:8" s="106" customFormat="1" ht="43.5" customHeight="1" x14ac:dyDescent="0.4">
      <c r="A2" s="134" t="s">
        <v>266</v>
      </c>
      <c r="B2" s="134"/>
      <c r="C2" s="134"/>
      <c r="D2" s="134"/>
      <c r="E2" s="134"/>
      <c r="F2" s="134"/>
      <c r="G2" s="134"/>
      <c r="H2" s="134"/>
    </row>
    <row r="3" spans="1:8" s="106" customFormat="1" ht="35.1" customHeight="1" x14ac:dyDescent="0.4">
      <c r="A3" s="134" t="s">
        <v>240</v>
      </c>
      <c r="B3" s="134"/>
      <c r="C3" s="134"/>
      <c r="D3" s="134"/>
      <c r="E3" s="134"/>
      <c r="F3" s="134"/>
      <c r="G3" s="134"/>
      <c r="H3" s="134"/>
    </row>
    <row r="4" spans="1:8" s="106" customFormat="1" ht="99.75" customHeight="1" x14ac:dyDescent="0.4">
      <c r="A4" s="134" t="s">
        <v>267</v>
      </c>
      <c r="B4" s="134"/>
      <c r="C4" s="134"/>
      <c r="D4" s="134"/>
      <c r="E4" s="134"/>
      <c r="F4" s="134"/>
      <c r="G4" s="134"/>
      <c r="H4" s="134"/>
    </row>
    <row r="5" spans="1:8" s="106" customFormat="1" ht="53.1" customHeight="1" x14ac:dyDescent="0.4">
      <c r="A5" s="134" t="s">
        <v>241</v>
      </c>
      <c r="B5" s="134"/>
      <c r="C5" s="134"/>
      <c r="D5" s="134"/>
      <c r="E5" s="134"/>
      <c r="F5" s="134"/>
      <c r="G5" s="134"/>
      <c r="H5" s="134"/>
    </row>
    <row r="6" spans="1:8" s="106" customFormat="1" ht="35.1" customHeight="1" x14ac:dyDescent="0.4">
      <c r="A6" s="134" t="s">
        <v>242</v>
      </c>
      <c r="B6" s="134"/>
      <c r="C6" s="134"/>
      <c r="D6" s="134"/>
      <c r="E6" s="134"/>
      <c r="F6" s="134"/>
      <c r="G6" s="134"/>
      <c r="H6" s="134"/>
    </row>
    <row r="7" spans="1:8" s="106" customFormat="1" ht="88.35" customHeight="1" x14ac:dyDescent="0.4">
      <c r="A7" s="134" t="s">
        <v>243</v>
      </c>
      <c r="B7" s="134"/>
      <c r="C7" s="134"/>
      <c r="D7" s="134"/>
      <c r="E7" s="134"/>
      <c r="F7" s="134"/>
      <c r="G7" s="134"/>
      <c r="H7" s="134"/>
    </row>
    <row r="8" spans="1:8" s="106" customFormat="1" ht="88.35" customHeight="1" x14ac:dyDescent="0.4">
      <c r="A8" s="134" t="s">
        <v>244</v>
      </c>
      <c r="B8" s="134"/>
      <c r="C8" s="134"/>
      <c r="D8" s="134"/>
      <c r="E8" s="134"/>
      <c r="F8" s="134"/>
      <c r="G8" s="134"/>
      <c r="H8" s="134"/>
    </row>
    <row r="9" spans="1:8" s="106" customFormat="1" ht="70.349999999999994" customHeight="1" x14ac:dyDescent="0.4">
      <c r="A9" s="134" t="s">
        <v>268</v>
      </c>
      <c r="B9" s="134"/>
      <c r="C9" s="134"/>
      <c r="D9" s="134"/>
      <c r="E9" s="134"/>
      <c r="F9" s="134"/>
      <c r="G9" s="134"/>
      <c r="H9" s="134"/>
    </row>
    <row r="10" spans="1:8" s="106" customFormat="1" ht="53.1" customHeight="1" x14ac:dyDescent="0.4">
      <c r="A10" s="134" t="s">
        <v>245</v>
      </c>
      <c r="B10" s="134"/>
      <c r="C10" s="134"/>
      <c r="D10" s="134"/>
      <c r="E10" s="134"/>
      <c r="F10" s="134"/>
      <c r="G10" s="134"/>
      <c r="H10" s="134"/>
    </row>
    <row r="11" spans="1:8" s="106" customFormat="1" ht="122.75" customHeight="1" x14ac:dyDescent="0.4">
      <c r="A11" s="136" t="s">
        <v>269</v>
      </c>
      <c r="B11" s="134"/>
      <c r="C11" s="134"/>
      <c r="D11" s="134"/>
      <c r="E11" s="134"/>
      <c r="F11" s="134"/>
      <c r="G11" s="134"/>
      <c r="H11" s="134"/>
    </row>
    <row r="12" spans="1:8" s="106" customFormat="1" ht="35.1" customHeight="1" x14ac:dyDescent="0.4">
      <c r="A12" s="134" t="s">
        <v>246</v>
      </c>
      <c r="B12" s="134"/>
      <c r="C12" s="134"/>
      <c r="D12" s="134"/>
      <c r="E12" s="134"/>
      <c r="F12" s="134"/>
      <c r="G12" s="134"/>
      <c r="H12" s="134"/>
    </row>
    <row r="13" spans="1:8" s="106" customFormat="1" ht="97.35" customHeight="1" x14ac:dyDescent="0.4">
      <c r="A13" s="134" t="s">
        <v>247</v>
      </c>
      <c r="B13" s="134"/>
      <c r="C13" s="134"/>
      <c r="D13" s="134"/>
      <c r="E13" s="134"/>
      <c r="F13" s="134"/>
      <c r="G13" s="134"/>
      <c r="H13" s="134"/>
    </row>
    <row r="14" spans="1:8" s="106" customFormat="1" ht="97.35" customHeight="1" x14ac:dyDescent="0.4">
      <c r="A14" s="134" t="s">
        <v>248</v>
      </c>
      <c r="B14" s="134"/>
      <c r="C14" s="134"/>
      <c r="D14" s="134"/>
      <c r="E14" s="134"/>
      <c r="F14" s="134"/>
      <c r="G14" s="134"/>
      <c r="H14" s="134"/>
    </row>
    <row r="15" spans="1:8" s="106" customFormat="1" ht="20.100000000000001" customHeight="1" x14ac:dyDescent="0.4">
      <c r="A15" s="134" t="s">
        <v>249</v>
      </c>
      <c r="B15" s="134"/>
      <c r="C15" s="134"/>
      <c r="D15" s="134"/>
      <c r="E15" s="134"/>
      <c r="F15" s="134"/>
      <c r="G15" s="134"/>
      <c r="H15" s="134"/>
    </row>
    <row r="16" spans="1:8" x14ac:dyDescent="0.4">
      <c r="A16" s="133"/>
      <c r="B16" s="133"/>
      <c r="C16" s="133"/>
      <c r="D16" s="133"/>
      <c r="E16" s="133"/>
      <c r="F16" s="133"/>
      <c r="G16" s="133"/>
      <c r="H16" s="133"/>
    </row>
    <row r="17" spans="1:8" x14ac:dyDescent="0.4">
      <c r="A17" s="133"/>
      <c r="B17" s="133"/>
      <c r="C17" s="133"/>
      <c r="D17" s="133"/>
      <c r="E17" s="133"/>
      <c r="F17" s="133"/>
      <c r="G17" s="133"/>
      <c r="H17" s="133"/>
    </row>
    <row r="18" spans="1:8" x14ac:dyDescent="0.4">
      <c r="A18" s="133"/>
      <c r="B18" s="133"/>
      <c r="C18" s="133"/>
      <c r="D18" s="133"/>
      <c r="E18" s="133"/>
      <c r="F18" s="133"/>
      <c r="G18" s="133"/>
      <c r="H18" s="133"/>
    </row>
    <row r="19" spans="1:8" x14ac:dyDescent="0.4">
      <c r="A19" s="133"/>
      <c r="B19" s="133"/>
      <c r="C19" s="133"/>
      <c r="D19" s="133"/>
      <c r="E19" s="133"/>
      <c r="F19" s="133"/>
      <c r="G19" s="133"/>
      <c r="H19" s="133"/>
    </row>
    <row r="20" spans="1:8" x14ac:dyDescent="0.4">
      <c r="A20" s="133"/>
      <c r="B20" s="133"/>
      <c r="C20" s="133"/>
      <c r="D20" s="133"/>
      <c r="E20" s="133"/>
      <c r="F20" s="133"/>
      <c r="G20" s="133"/>
      <c r="H20" s="133"/>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863A-FA64-4DAD-A4E6-16FA088343B0}">
  <dimension ref="A1:I53"/>
  <sheetViews>
    <sheetView workbookViewId="0"/>
  </sheetViews>
  <sheetFormatPr baseColWidth="10" defaultColWidth="10.640625" defaultRowHeight="13.9" x14ac:dyDescent="0.4"/>
  <cols>
    <col min="1" max="16384" width="10.640625" style="95"/>
  </cols>
  <sheetData>
    <row r="1" spans="1:9" x14ac:dyDescent="0.4">
      <c r="A1" s="159"/>
      <c r="B1" s="159"/>
      <c r="C1" s="159"/>
      <c r="D1" s="159"/>
      <c r="E1" s="159"/>
      <c r="F1" s="159"/>
      <c r="G1" s="159"/>
      <c r="H1" s="159"/>
      <c r="I1" s="159"/>
    </row>
    <row r="2" spans="1:9" x14ac:dyDescent="0.4">
      <c r="A2" s="159"/>
      <c r="B2" s="159"/>
      <c r="C2" s="159"/>
      <c r="D2" s="159"/>
      <c r="E2" s="159"/>
      <c r="F2" s="159"/>
      <c r="G2" s="159"/>
      <c r="H2" s="159"/>
      <c r="I2" s="159"/>
    </row>
    <row r="3" spans="1:9" x14ac:dyDescent="0.4">
      <c r="A3" s="159"/>
      <c r="B3" s="159"/>
      <c r="C3" s="159"/>
      <c r="D3" s="159"/>
      <c r="E3" s="159"/>
      <c r="F3" s="159"/>
      <c r="G3" s="159"/>
      <c r="H3" s="159"/>
      <c r="I3" s="159"/>
    </row>
    <row r="4" spans="1:9" x14ac:dyDescent="0.4">
      <c r="A4" s="159"/>
      <c r="B4" s="159"/>
      <c r="C4" s="159"/>
      <c r="D4" s="159"/>
      <c r="E4" s="159"/>
      <c r="F4" s="159"/>
      <c r="G4" s="159"/>
      <c r="H4" s="159"/>
      <c r="I4" s="159"/>
    </row>
    <row r="5" spans="1:9" x14ac:dyDescent="0.4">
      <c r="A5" s="159"/>
      <c r="B5" s="159"/>
      <c r="C5" s="159"/>
      <c r="D5" s="159"/>
      <c r="E5" s="159"/>
      <c r="F5" s="159"/>
      <c r="G5" s="159"/>
      <c r="H5" s="159"/>
      <c r="I5" s="159"/>
    </row>
    <row r="6" spans="1:9" x14ac:dyDescent="0.4">
      <c r="A6" s="159"/>
      <c r="B6" s="159"/>
      <c r="C6" s="159"/>
      <c r="D6" s="159"/>
      <c r="E6" s="159"/>
      <c r="F6" s="159"/>
      <c r="G6" s="159"/>
      <c r="H6" s="159"/>
      <c r="I6" s="159"/>
    </row>
    <row r="7" spans="1:9" x14ac:dyDescent="0.4">
      <c r="A7" s="159"/>
      <c r="B7" s="159"/>
      <c r="C7" s="159"/>
      <c r="D7" s="159"/>
      <c r="E7" s="159"/>
      <c r="F7" s="159"/>
      <c r="G7" s="159"/>
      <c r="H7" s="159"/>
      <c r="I7" s="159"/>
    </row>
    <row r="8" spans="1:9" x14ac:dyDescent="0.4">
      <c r="A8" s="159"/>
      <c r="B8" s="159"/>
      <c r="C8" s="159"/>
      <c r="D8" s="159"/>
      <c r="E8" s="159"/>
      <c r="F8" s="159"/>
      <c r="G8" s="159"/>
      <c r="H8" s="159"/>
      <c r="I8" s="159"/>
    </row>
    <row r="9" spans="1:9" x14ac:dyDescent="0.4">
      <c r="A9" s="159"/>
      <c r="B9" s="159"/>
      <c r="C9" s="159"/>
      <c r="D9" s="159"/>
      <c r="E9" s="159"/>
      <c r="F9" s="159"/>
      <c r="G9" s="159"/>
      <c r="H9" s="159"/>
      <c r="I9" s="159"/>
    </row>
    <row r="10" spans="1:9" x14ac:dyDescent="0.4">
      <c r="A10" s="159"/>
      <c r="B10" s="159"/>
      <c r="C10" s="159"/>
      <c r="D10" s="159"/>
      <c r="E10" s="159"/>
      <c r="F10" s="159"/>
      <c r="G10" s="159"/>
      <c r="H10" s="159"/>
      <c r="I10" s="159"/>
    </row>
    <row r="11" spans="1:9" x14ac:dyDescent="0.4">
      <c r="A11" s="159"/>
      <c r="B11" s="159"/>
      <c r="C11" s="159"/>
      <c r="D11" s="159"/>
      <c r="E11" s="159"/>
      <c r="F11" s="159"/>
      <c r="G11" s="159"/>
      <c r="H11" s="159"/>
      <c r="I11" s="159"/>
    </row>
    <row r="12" spans="1:9" x14ac:dyDescent="0.4">
      <c r="A12" s="159"/>
      <c r="B12" s="159"/>
      <c r="C12" s="159"/>
      <c r="D12" s="159"/>
      <c r="E12" s="159"/>
      <c r="F12" s="159"/>
      <c r="G12" s="159"/>
      <c r="H12" s="159"/>
      <c r="I12" s="159"/>
    </row>
    <row r="13" spans="1:9" x14ac:dyDescent="0.4">
      <c r="A13" s="159"/>
      <c r="B13" s="159"/>
      <c r="C13" s="159"/>
      <c r="D13" s="159"/>
      <c r="E13" s="159"/>
      <c r="F13" s="159"/>
      <c r="G13" s="159"/>
      <c r="H13" s="159"/>
      <c r="I13" s="159"/>
    </row>
    <row r="14" spans="1:9" x14ac:dyDescent="0.4">
      <c r="A14" s="159"/>
      <c r="B14" s="159"/>
      <c r="C14" s="159"/>
      <c r="D14" s="159"/>
      <c r="E14" s="159"/>
      <c r="F14" s="159"/>
      <c r="G14" s="159"/>
      <c r="H14" s="159"/>
      <c r="I14" s="159"/>
    </row>
    <row r="15" spans="1:9" x14ac:dyDescent="0.4">
      <c r="A15" s="159"/>
      <c r="B15" s="159"/>
      <c r="C15" s="159"/>
      <c r="D15" s="159"/>
      <c r="E15" s="159"/>
      <c r="F15" s="159"/>
      <c r="G15" s="159"/>
      <c r="H15" s="159"/>
      <c r="I15" s="159"/>
    </row>
    <row r="16" spans="1:9" x14ac:dyDescent="0.4">
      <c r="A16" s="159"/>
      <c r="B16" s="159"/>
      <c r="C16" s="159"/>
      <c r="D16" s="159"/>
      <c r="E16" s="159"/>
      <c r="F16" s="159"/>
      <c r="G16" s="159"/>
      <c r="H16" s="159"/>
      <c r="I16" s="159"/>
    </row>
    <row r="17" spans="1:9" x14ac:dyDescent="0.4">
      <c r="A17" s="159"/>
      <c r="B17" s="159"/>
      <c r="C17" s="159"/>
      <c r="D17" s="159"/>
      <c r="E17" s="159"/>
      <c r="F17" s="159"/>
      <c r="G17" s="159"/>
      <c r="H17" s="159"/>
      <c r="I17" s="159"/>
    </row>
    <row r="18" spans="1:9" x14ac:dyDescent="0.4">
      <c r="A18" s="159"/>
      <c r="B18" s="159"/>
      <c r="C18" s="159"/>
      <c r="D18" s="159"/>
      <c r="E18" s="159"/>
      <c r="F18" s="159"/>
      <c r="G18" s="159"/>
      <c r="H18" s="159"/>
      <c r="I18" s="159"/>
    </row>
    <row r="19" spans="1:9" x14ac:dyDescent="0.4">
      <c r="A19" s="159"/>
      <c r="B19" s="159"/>
      <c r="C19" s="159"/>
      <c r="D19" s="159"/>
      <c r="E19" s="159"/>
      <c r="F19" s="159"/>
      <c r="G19" s="159"/>
      <c r="H19" s="159"/>
      <c r="I19" s="159"/>
    </row>
    <row r="20" spans="1:9" x14ac:dyDescent="0.4">
      <c r="A20" s="159"/>
      <c r="B20" s="159"/>
      <c r="C20" s="159"/>
      <c r="D20" s="159"/>
      <c r="E20" s="159"/>
      <c r="F20" s="159"/>
      <c r="G20" s="159"/>
      <c r="H20" s="159"/>
      <c r="I20" s="159"/>
    </row>
    <row r="21" spans="1:9" x14ac:dyDescent="0.4">
      <c r="A21" s="159"/>
      <c r="B21" s="159"/>
      <c r="C21" s="159"/>
      <c r="D21" s="159"/>
      <c r="E21" s="159"/>
      <c r="F21" s="159"/>
      <c r="G21" s="159"/>
      <c r="H21" s="159"/>
      <c r="I21" s="159"/>
    </row>
    <row r="22" spans="1:9" x14ac:dyDescent="0.4">
      <c r="A22" s="159"/>
      <c r="B22" s="159"/>
      <c r="C22" s="159"/>
      <c r="D22" s="159"/>
      <c r="E22" s="159"/>
      <c r="F22" s="159"/>
      <c r="G22" s="159"/>
      <c r="H22" s="159"/>
      <c r="I22" s="159"/>
    </row>
    <row r="23" spans="1:9" x14ac:dyDescent="0.4">
      <c r="A23" s="159"/>
      <c r="B23" s="159"/>
      <c r="C23" s="159"/>
      <c r="D23" s="159"/>
      <c r="E23" s="159"/>
      <c r="F23" s="159"/>
      <c r="G23" s="159"/>
      <c r="H23" s="159"/>
      <c r="I23" s="159"/>
    </row>
    <row r="24" spans="1:9" x14ac:dyDescent="0.4">
      <c r="A24" s="159"/>
      <c r="B24" s="159"/>
      <c r="C24" s="159"/>
      <c r="D24" s="159"/>
      <c r="E24" s="159"/>
      <c r="F24" s="159"/>
      <c r="G24" s="159"/>
      <c r="H24" s="159"/>
      <c r="I24" s="159"/>
    </row>
    <row r="25" spans="1:9" x14ac:dyDescent="0.4">
      <c r="A25" s="159"/>
      <c r="B25" s="159"/>
      <c r="C25" s="159"/>
      <c r="D25" s="159"/>
      <c r="E25" s="159"/>
      <c r="F25" s="159"/>
      <c r="G25" s="159"/>
      <c r="H25" s="159"/>
      <c r="I25" s="159"/>
    </row>
    <row r="26" spans="1:9" x14ac:dyDescent="0.4">
      <c r="A26" s="159"/>
      <c r="B26" s="159"/>
      <c r="C26" s="159"/>
      <c r="D26" s="159"/>
      <c r="E26" s="159"/>
      <c r="F26" s="159"/>
      <c r="G26" s="159"/>
      <c r="H26" s="159"/>
      <c r="I26" s="159"/>
    </row>
    <row r="27" spans="1:9" x14ac:dyDescent="0.4">
      <c r="A27" s="159"/>
      <c r="B27" s="159"/>
      <c r="C27" s="159"/>
      <c r="D27" s="159"/>
      <c r="E27" s="159"/>
      <c r="F27" s="159"/>
      <c r="G27" s="159"/>
      <c r="H27" s="159"/>
      <c r="I27" s="159"/>
    </row>
    <row r="28" spans="1:9" x14ac:dyDescent="0.4">
      <c r="A28" s="159"/>
      <c r="B28" s="159"/>
      <c r="C28" s="159"/>
      <c r="D28" s="159"/>
      <c r="E28" s="159"/>
      <c r="F28" s="159"/>
      <c r="G28" s="159"/>
      <c r="H28" s="159"/>
      <c r="I28" s="159"/>
    </row>
    <row r="29" spans="1:9" x14ac:dyDescent="0.4">
      <c r="A29" s="159"/>
      <c r="B29" s="159"/>
      <c r="C29" s="159"/>
      <c r="D29" s="159"/>
      <c r="E29" s="159"/>
      <c r="F29" s="159"/>
      <c r="G29" s="159"/>
      <c r="H29" s="159"/>
      <c r="I29" s="159"/>
    </row>
    <row r="30" spans="1:9" x14ac:dyDescent="0.4">
      <c r="A30" s="159"/>
      <c r="B30" s="159"/>
      <c r="C30" s="159"/>
      <c r="D30" s="159"/>
      <c r="E30" s="159"/>
      <c r="F30" s="159"/>
      <c r="G30" s="159"/>
      <c r="H30" s="159"/>
      <c r="I30" s="159"/>
    </row>
    <row r="31" spans="1:9" x14ac:dyDescent="0.4">
      <c r="A31" s="159"/>
      <c r="B31" s="159"/>
      <c r="C31" s="159"/>
      <c r="D31" s="159"/>
      <c r="E31" s="159"/>
      <c r="F31" s="159"/>
      <c r="G31" s="159"/>
      <c r="H31" s="159"/>
      <c r="I31" s="159"/>
    </row>
    <row r="32" spans="1:9" x14ac:dyDescent="0.4">
      <c r="A32" s="159"/>
      <c r="B32" s="159"/>
      <c r="C32" s="159"/>
      <c r="D32" s="159"/>
      <c r="E32" s="159"/>
      <c r="F32" s="159"/>
      <c r="G32" s="159"/>
      <c r="H32" s="159"/>
      <c r="I32" s="159"/>
    </row>
    <row r="33" spans="1:9" x14ac:dyDescent="0.4">
      <c r="A33" s="159"/>
      <c r="B33" s="159"/>
      <c r="C33" s="159"/>
      <c r="D33" s="159"/>
      <c r="E33" s="159"/>
      <c r="F33" s="159"/>
      <c r="G33" s="159"/>
      <c r="H33" s="159"/>
      <c r="I33" s="159"/>
    </row>
    <row r="34" spans="1:9" x14ac:dyDescent="0.4">
      <c r="A34" s="159"/>
      <c r="B34" s="159"/>
      <c r="C34" s="159"/>
      <c r="D34" s="159"/>
      <c r="E34" s="159"/>
      <c r="F34" s="159"/>
      <c r="G34" s="159"/>
      <c r="H34" s="159"/>
      <c r="I34" s="159"/>
    </row>
    <row r="35" spans="1:9" x14ac:dyDescent="0.4">
      <c r="A35" s="159"/>
      <c r="B35" s="159"/>
      <c r="C35" s="159"/>
      <c r="D35" s="159"/>
      <c r="E35" s="159"/>
      <c r="F35" s="159"/>
      <c r="G35" s="159"/>
      <c r="H35" s="159"/>
      <c r="I35" s="159"/>
    </row>
    <row r="36" spans="1:9" x14ac:dyDescent="0.4">
      <c r="A36" s="159"/>
      <c r="B36" s="159"/>
      <c r="C36" s="159"/>
      <c r="D36" s="159"/>
      <c r="E36" s="159"/>
      <c r="F36" s="159"/>
      <c r="G36" s="159"/>
      <c r="H36" s="159"/>
      <c r="I36" s="159"/>
    </row>
    <row r="37" spans="1:9" x14ac:dyDescent="0.4">
      <c r="A37" s="159"/>
      <c r="B37" s="159"/>
      <c r="C37" s="159"/>
      <c r="D37" s="159"/>
      <c r="E37" s="159"/>
      <c r="F37" s="159"/>
      <c r="G37" s="159"/>
      <c r="H37" s="159"/>
      <c r="I37" s="159"/>
    </row>
    <row r="38" spans="1:9" x14ac:dyDescent="0.4">
      <c r="A38" s="159"/>
      <c r="B38" s="159"/>
      <c r="C38" s="159"/>
      <c r="D38" s="159"/>
      <c r="E38" s="159"/>
      <c r="F38" s="159"/>
      <c r="G38" s="159"/>
      <c r="H38" s="159"/>
      <c r="I38" s="159"/>
    </row>
    <row r="39" spans="1:9" x14ac:dyDescent="0.4">
      <c r="A39" s="159"/>
      <c r="B39" s="159"/>
      <c r="C39" s="159"/>
      <c r="D39" s="159"/>
      <c r="E39" s="159"/>
      <c r="F39" s="159"/>
      <c r="G39" s="159"/>
      <c r="H39" s="159"/>
      <c r="I39" s="159"/>
    </row>
    <row r="40" spans="1:9" x14ac:dyDescent="0.4">
      <c r="A40" s="159"/>
      <c r="B40" s="159"/>
      <c r="C40" s="159"/>
      <c r="D40" s="159"/>
      <c r="E40" s="159"/>
      <c r="F40" s="159"/>
      <c r="G40" s="159"/>
      <c r="H40" s="159"/>
      <c r="I40" s="159"/>
    </row>
    <row r="41" spans="1:9" x14ac:dyDescent="0.4">
      <c r="A41" s="159"/>
      <c r="B41" s="159"/>
      <c r="C41" s="159"/>
      <c r="D41" s="159"/>
      <c r="E41" s="159"/>
      <c r="F41" s="159"/>
      <c r="G41" s="159"/>
      <c r="H41" s="159"/>
      <c r="I41" s="159"/>
    </row>
    <row r="42" spans="1:9" x14ac:dyDescent="0.4">
      <c r="A42" s="159"/>
      <c r="B42" s="159"/>
      <c r="C42" s="159"/>
      <c r="D42" s="159"/>
      <c r="E42" s="159"/>
      <c r="F42" s="159"/>
      <c r="G42" s="159"/>
      <c r="H42" s="159"/>
      <c r="I42" s="159"/>
    </row>
    <row r="43" spans="1:9" x14ac:dyDescent="0.4">
      <c r="A43" s="159"/>
      <c r="B43" s="159"/>
      <c r="C43" s="159"/>
      <c r="D43" s="159"/>
      <c r="E43" s="159"/>
      <c r="F43" s="159"/>
      <c r="G43" s="159"/>
      <c r="H43" s="159"/>
      <c r="I43" s="159"/>
    </row>
    <row r="44" spans="1:9" x14ac:dyDescent="0.4">
      <c r="A44" s="159"/>
      <c r="B44" s="159"/>
      <c r="C44" s="159"/>
      <c r="D44" s="159"/>
      <c r="E44" s="159"/>
      <c r="F44" s="159"/>
      <c r="G44" s="159"/>
      <c r="H44" s="159"/>
      <c r="I44" s="159"/>
    </row>
    <row r="45" spans="1:9" x14ac:dyDescent="0.4">
      <c r="A45" s="159"/>
      <c r="B45" s="159"/>
      <c r="C45" s="159"/>
      <c r="D45" s="159"/>
      <c r="E45" s="159"/>
      <c r="F45" s="159"/>
      <c r="G45" s="159"/>
      <c r="H45" s="159"/>
      <c r="I45" s="159"/>
    </row>
    <row r="46" spans="1:9" x14ac:dyDescent="0.4">
      <c r="A46" s="159"/>
      <c r="B46" s="159"/>
      <c r="C46" s="159"/>
      <c r="D46" s="159"/>
      <c r="E46" s="159"/>
      <c r="F46" s="159"/>
      <c r="G46" s="159"/>
      <c r="H46" s="159"/>
      <c r="I46" s="159"/>
    </row>
    <row r="47" spans="1:9" x14ac:dyDescent="0.4">
      <c r="A47" s="159"/>
      <c r="B47" s="159"/>
      <c r="C47" s="159"/>
      <c r="D47" s="159"/>
      <c r="E47" s="159"/>
      <c r="F47" s="159"/>
      <c r="G47" s="159"/>
      <c r="H47" s="159"/>
      <c r="I47" s="159"/>
    </row>
    <row r="48" spans="1:9" x14ac:dyDescent="0.4">
      <c r="A48" s="159"/>
      <c r="B48" s="159"/>
      <c r="C48" s="159"/>
      <c r="D48" s="159"/>
      <c r="E48" s="159"/>
      <c r="F48" s="159"/>
      <c r="G48" s="159"/>
      <c r="H48" s="159"/>
      <c r="I48" s="159"/>
    </row>
    <row r="49" spans="1:9" x14ac:dyDescent="0.4">
      <c r="A49" s="160" t="s">
        <v>289</v>
      </c>
      <c r="B49" s="160"/>
      <c r="C49" s="160"/>
      <c r="D49" s="160"/>
      <c r="E49" s="160"/>
      <c r="F49" s="159"/>
      <c r="G49" s="159"/>
      <c r="H49" s="159"/>
      <c r="I49" s="159"/>
    </row>
    <row r="50" spans="1:9" x14ac:dyDescent="0.4">
      <c r="A50" s="160" t="s">
        <v>290</v>
      </c>
      <c r="B50" s="160"/>
      <c r="C50" s="160"/>
      <c r="D50" s="160"/>
      <c r="E50" s="160"/>
      <c r="F50" s="159"/>
      <c r="G50" s="159"/>
      <c r="H50" s="159"/>
      <c r="I50" s="159"/>
    </row>
    <row r="51" spans="1:9" x14ac:dyDescent="0.4">
      <c r="A51" s="161" t="s">
        <v>291</v>
      </c>
      <c r="B51" s="159"/>
      <c r="C51" s="159"/>
      <c r="D51" s="159"/>
      <c r="E51" s="159"/>
      <c r="F51" s="159"/>
      <c r="G51" s="159"/>
      <c r="H51" s="159"/>
      <c r="I51" s="159"/>
    </row>
    <row r="52" spans="1:9" x14ac:dyDescent="0.4">
      <c r="A52" s="159"/>
      <c r="B52" s="159"/>
      <c r="C52" s="159"/>
      <c r="D52" s="159"/>
      <c r="E52" s="159"/>
      <c r="F52" s="159"/>
      <c r="G52" s="159"/>
      <c r="H52" s="159"/>
      <c r="I52" s="159"/>
    </row>
    <row r="53" spans="1:9" x14ac:dyDescent="0.4">
      <c r="A53" s="159"/>
      <c r="B53" s="159"/>
      <c r="C53" s="159"/>
      <c r="D53" s="159"/>
      <c r="E53" s="159"/>
      <c r="F53" s="159"/>
      <c r="G53" s="159"/>
      <c r="H53" s="159"/>
      <c r="I53" s="159"/>
    </row>
  </sheetData>
  <sheetProtection algorithmName="SHA-512" hashValue="5pxM3MxitzKHPeKLqY1bn0B7DHD4iySYpslCMI8S9PrVC4aB+ThP0WFOfeJ+VnrKMEgsxl6aWAbpr/ZUvTWo2w==" saltValue="8N2fXSmDVG2zBGUxS5MqAA==" spinCount="100000" sheet="1" objects="1" scenarios="1"/>
  <hyperlinks>
    <hyperlink ref="A51" r:id="rId1" xr:uid="{90997BAB-EB6D-4475-93FB-59A25A179A53}"/>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28515625" style="58" bestFit="1" customWidth="1"/>
    <col min="2" max="2" width="39" style="58" customWidth="1"/>
    <col min="3" max="16384" width="11.42578125" style="58"/>
  </cols>
  <sheetData>
    <row r="1" spans="1:7" ht="20.25" customHeight="1" x14ac:dyDescent="0.4">
      <c r="A1" s="57" t="s">
        <v>137</v>
      </c>
      <c r="C1" s="59" t="s">
        <v>138</v>
      </c>
    </row>
    <row r="2" spans="1:7" ht="20.25" customHeight="1" x14ac:dyDescent="0.4">
      <c r="A2" s="58" t="s">
        <v>139</v>
      </c>
      <c r="B2" s="60"/>
      <c r="C2" s="58" t="s">
        <v>139</v>
      </c>
    </row>
    <row r="3" spans="1:7" ht="20.25" customHeight="1" x14ac:dyDescent="0.4">
      <c r="A3" s="58" t="s">
        <v>140</v>
      </c>
      <c r="B3" s="61"/>
      <c r="C3" s="58" t="s">
        <v>141</v>
      </c>
    </row>
    <row r="4" spans="1:7" ht="20.25" customHeight="1" x14ac:dyDescent="0.4">
      <c r="A4" s="58" t="s">
        <v>142</v>
      </c>
      <c r="B4" s="60"/>
      <c r="C4" s="58" t="s">
        <v>143</v>
      </c>
    </row>
    <row r="5" spans="1:7" ht="10.050000000000001" customHeight="1" x14ac:dyDescent="0.4"/>
    <row r="6" spans="1:7" ht="60" customHeight="1" x14ac:dyDescent="0.4">
      <c r="A6" s="140" t="s">
        <v>270</v>
      </c>
      <c r="B6" s="141"/>
      <c r="C6" s="141"/>
      <c r="D6" s="141"/>
      <c r="E6" s="141"/>
      <c r="F6" s="141"/>
      <c r="G6" s="141"/>
    </row>
    <row r="7" spans="1:7" ht="10.050000000000001" customHeight="1" x14ac:dyDescent="0.4">
      <c r="A7" s="108"/>
      <c r="B7" s="108"/>
      <c r="C7" s="108"/>
      <c r="D7" s="108"/>
      <c r="E7" s="108"/>
      <c r="F7" s="108"/>
      <c r="G7" s="108"/>
    </row>
    <row r="8" spans="1:7" ht="60" customHeight="1" x14ac:dyDescent="0.4">
      <c r="A8" s="140" t="s">
        <v>271</v>
      </c>
      <c r="B8" s="141"/>
      <c r="C8" s="141"/>
      <c r="D8" s="141"/>
      <c r="E8" s="141"/>
      <c r="F8" s="141"/>
      <c r="G8" s="141"/>
    </row>
    <row r="9" spans="1:7" ht="10.050000000000001" customHeight="1" x14ac:dyDescent="0.4">
      <c r="A9" s="109"/>
      <c r="B9" s="109"/>
      <c r="C9" s="109"/>
      <c r="D9" s="109"/>
      <c r="E9" s="109"/>
      <c r="F9" s="109"/>
      <c r="G9" s="109"/>
    </row>
    <row r="10" spans="1:7" ht="45" customHeight="1" x14ac:dyDescent="0.4">
      <c r="A10" s="137" t="s">
        <v>272</v>
      </c>
      <c r="B10" s="137"/>
      <c r="C10" s="137"/>
      <c r="D10" s="137"/>
      <c r="E10" s="137"/>
      <c r="F10" s="137"/>
      <c r="G10" s="137"/>
    </row>
    <row r="11" spans="1:7" ht="69.95" customHeight="1" x14ac:dyDescent="0.4">
      <c r="A11" s="142" t="s">
        <v>273</v>
      </c>
      <c r="B11" s="142"/>
      <c r="C11" s="142"/>
      <c r="D11" s="142"/>
      <c r="E11" s="142"/>
      <c r="F11" s="142"/>
      <c r="G11" s="142"/>
    </row>
    <row r="12" spans="1:7" ht="45" customHeight="1" x14ac:dyDescent="0.4">
      <c r="A12" s="137" t="s">
        <v>144</v>
      </c>
      <c r="B12" s="137"/>
      <c r="C12" s="138" t="s">
        <v>145</v>
      </c>
      <c r="D12" s="138"/>
      <c r="E12" s="138"/>
      <c r="F12" s="138"/>
      <c r="G12" s="110"/>
    </row>
    <row r="13" spans="1:7" ht="10.050000000000001" customHeight="1" x14ac:dyDescent="0.4">
      <c r="A13" s="63"/>
      <c r="B13" s="63"/>
      <c r="C13" s="64"/>
      <c r="D13" s="64"/>
      <c r="E13" s="64"/>
      <c r="F13" s="64"/>
      <c r="G13" s="64"/>
    </row>
    <row r="14" spans="1:7" ht="10.050000000000001" customHeight="1" x14ac:dyDescent="0.4"/>
    <row r="15" spans="1:7" x14ac:dyDescent="0.4">
      <c r="A15" s="58" t="s">
        <v>146</v>
      </c>
      <c r="B15" s="61"/>
      <c r="C15" s="139" t="s">
        <v>147</v>
      </c>
      <c r="D15" s="139"/>
      <c r="E15" s="139"/>
    </row>
    <row r="16" spans="1:7" x14ac:dyDescent="0.4">
      <c r="A16" s="58" t="s">
        <v>148</v>
      </c>
      <c r="B16" s="62" t="str">
        <f>IF(ISBLANK(B15),"",IF(B3=B15,"Kontrolle erfolgreich - check ok","FEHLER - ERROR"))</f>
        <v/>
      </c>
      <c r="C16" s="58" t="s">
        <v>149</v>
      </c>
    </row>
    <row r="17" spans="2:2" x14ac:dyDescent="0.4">
      <c r="B17" s="62" t="str">
        <f>IF(ISBLANK(B15),"",IF(ISERROR(FIND("@",B15,1)),"keine gültige eMail-Adresse",IF((VALUE(FIND("@",B15,1))&gt;1),"","keine gültige eMail-Adresse!")))</f>
        <v/>
      </c>
    </row>
    <row r="18" spans="2:2" x14ac:dyDescent="0.4">
      <c r="B18" s="62" t="str">
        <f>IF(ISBLANK(B15),"",IF(ISERROR(FIND("@",B15,1)),"no valid eMail-adress",IF((VALUE(FIND("@",B15,1))&gt;1),"","no valid eMail-address!")))</f>
        <v/>
      </c>
    </row>
    <row r="19" spans="2:2" x14ac:dyDescent="0.4">
      <c r="B19" s="58" t="str">
        <f>IF(ISBLANK(B15),"",IF(ISERROR(FIND("; ",B15,1)),"",IF((VALUE(FIND("; ",B15,1))&gt;8),"","Achtung - die zweite eMail-Adresse wurde nicht korrekt eingegeben")))</f>
        <v/>
      </c>
    </row>
  </sheetData>
  <sheetProtection algorithmName="SHA-512" hashValue="VnBEXJjqd82wUtGkEGswz6i/TAPlfUOzgC7wlnlHQgKH3r8/FTwk/qQPq6JwQ6F7UXiCZv6BUtY7YdAtNPTZsA==" saltValue="103mazsGeKUL4WQzZ3EL7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0"/>
  <sheetViews>
    <sheetView workbookViewId="0"/>
  </sheetViews>
  <sheetFormatPr baseColWidth="10" defaultRowHeight="13.9" x14ac:dyDescent="0.4"/>
  <cols>
    <col min="1" max="1" width="39.42578125" bestFit="1" customWidth="1"/>
    <col min="2" max="2" width="33.28515625" bestFit="1" customWidth="1"/>
  </cols>
  <sheetData>
    <row r="1" spans="1:7" x14ac:dyDescent="0.4">
      <c r="A1" t="s">
        <v>9</v>
      </c>
      <c r="B1" s="3" t="str">
        <f>IF(ISNUMBER(VALUE(Ergebnisse!G1)),IF(VALUE(Ergebnisse!G1)&gt;0,VALUE(Ergebnisse!G1),""),"")</f>
        <v/>
      </c>
      <c r="D1" t="s">
        <v>16</v>
      </c>
    </row>
    <row r="2" spans="1:7" x14ac:dyDescent="0.4">
      <c r="A2" t="s">
        <v>2</v>
      </c>
      <c r="B2" s="3" t="str">
        <f>IF(ISNUMBER(VALUE(Ergebnisse!G2)),IF(VALUE(Ergebnisse!G2)&gt;0,VALUE(Ergebnisse!G2),""),"")</f>
        <v/>
      </c>
    </row>
    <row r="3" spans="1:7" x14ac:dyDescent="0.4">
      <c r="A3" t="s">
        <v>10</v>
      </c>
      <c r="B3" s="39" t="s">
        <v>50</v>
      </c>
      <c r="D3" t="s">
        <v>15</v>
      </c>
    </row>
    <row r="4" spans="1:7" x14ac:dyDescent="0.4">
      <c r="A4" t="s">
        <v>11</v>
      </c>
      <c r="B4" s="3">
        <f>YEAR(Ergebnisse!B5)</f>
        <v>2025</v>
      </c>
      <c r="D4" s="4">
        <v>2</v>
      </c>
    </row>
    <row r="5" spans="1:7" x14ac:dyDescent="0.4">
      <c r="A5" t="s">
        <v>12</v>
      </c>
      <c r="B5" s="3" t="str">
        <f>D8</f>
        <v>N</v>
      </c>
      <c r="D5" t="str">
        <f>IF(D4=2,"N","J")</f>
        <v>N</v>
      </c>
      <c r="F5">
        <v>1</v>
      </c>
      <c r="G5" t="s">
        <v>105</v>
      </c>
    </row>
    <row r="6" spans="1:7" x14ac:dyDescent="0.4">
      <c r="A6" t="s">
        <v>33</v>
      </c>
      <c r="B6" s="3">
        <f>Ergebnisse!G3</f>
        <v>1</v>
      </c>
      <c r="F6">
        <v>2</v>
      </c>
      <c r="G6" t="s">
        <v>106</v>
      </c>
    </row>
    <row r="7" spans="1:7" x14ac:dyDescent="0.4">
      <c r="A7" t="s">
        <v>72</v>
      </c>
      <c r="B7" s="41">
        <f>Ergebnisse!B5</f>
        <v>45907</v>
      </c>
    </row>
    <row r="8" spans="1:7" x14ac:dyDescent="0.4">
      <c r="A8" t="s">
        <v>13</v>
      </c>
      <c r="B8" s="3">
        <v>8</v>
      </c>
      <c r="D8" t="str">
        <f>LEFT(D5,1)</f>
        <v>N</v>
      </c>
    </row>
    <row r="9" spans="1:7" x14ac:dyDescent="0.4">
      <c r="A9" t="s">
        <v>14</v>
      </c>
      <c r="B9" s="3">
        <v>2</v>
      </c>
    </row>
    <row r="10" spans="1:7" x14ac:dyDescent="0.4">
      <c r="A10" t="s">
        <v>274</v>
      </c>
      <c r="B10" s="111">
        <f>Kontakt!B2</f>
        <v>0</v>
      </c>
    </row>
    <row r="11" spans="1:7" x14ac:dyDescent="0.4">
      <c r="A11" t="s">
        <v>275</v>
      </c>
      <c r="B11" s="3">
        <f>IF(Kontakt!B3=Kontakt!B15,Kontakt!B3,0)</f>
        <v>0</v>
      </c>
    </row>
    <row r="12" spans="1:7" x14ac:dyDescent="0.4">
      <c r="A12" s="112" t="s">
        <v>276</v>
      </c>
      <c r="B12" s="3">
        <v>1</v>
      </c>
    </row>
    <row r="13" spans="1:7" x14ac:dyDescent="0.4">
      <c r="A13" t="s">
        <v>18</v>
      </c>
      <c r="B13" s="2" t="str">
        <f>Ergebnisse!A18</f>
        <v>pH-Wert</v>
      </c>
      <c r="C13" s="2" t="str">
        <f>Ergebnisse!B18</f>
        <v>ohne</v>
      </c>
    </row>
    <row r="14" spans="1:7" x14ac:dyDescent="0.4">
      <c r="A14" t="s">
        <v>19</v>
      </c>
      <c r="B14" s="2" t="str">
        <f>Ergebnisse!A19</f>
        <v>Titrierbare Gesamtsäure
(als Essigsäure)</v>
      </c>
      <c r="C14" s="2" t="str">
        <f>Ergebnisse!B19</f>
        <v>g/100 ml</v>
      </c>
    </row>
    <row r="15" spans="1:7" x14ac:dyDescent="0.4">
      <c r="A15" t="s">
        <v>20</v>
      </c>
      <c r="B15" s="2" t="str">
        <f>Ergebnisse!A20</f>
        <v>D-Milchsäure</v>
      </c>
      <c r="C15" s="2" t="str">
        <f>Ergebnisse!B20</f>
        <v>g/100 ml</v>
      </c>
    </row>
    <row r="16" spans="1:7" x14ac:dyDescent="0.4">
      <c r="A16" t="s">
        <v>21</v>
      </c>
      <c r="B16" s="2" t="str">
        <f>Ergebnisse!A21</f>
        <v>L-Milchsäure</v>
      </c>
      <c r="C16" s="2" t="str">
        <f>Ergebnisse!B21</f>
        <v>g/100 ml</v>
      </c>
    </row>
    <row r="17" spans="1:3" x14ac:dyDescent="0.4">
      <c r="A17" t="s">
        <v>22</v>
      </c>
      <c r="B17" s="2" t="str">
        <f>Ergebnisse!A22</f>
        <v>L-Ascorbinsäure</v>
      </c>
      <c r="C17" s="2" t="str">
        <f>Ergebnisse!B22</f>
        <v>mg/100 ml</v>
      </c>
    </row>
    <row r="18" spans="1:3" x14ac:dyDescent="0.4">
      <c r="A18" t="s">
        <v>23</v>
      </c>
      <c r="B18" s="2" t="str">
        <f>Ergebnisse!A23</f>
        <v>Flüchtige Säure 
(als Essigsäure)</v>
      </c>
      <c r="C18" s="2" t="str">
        <f>Ergebnisse!B23</f>
        <v>g/100 ml</v>
      </c>
    </row>
    <row r="19" spans="1:3" x14ac:dyDescent="0.4">
      <c r="A19" t="s">
        <v>24</v>
      </c>
      <c r="B19" s="2" t="str">
        <f>Ergebnisse!A24</f>
        <v>Kochsalz (über Chlorid)</v>
      </c>
      <c r="C19" s="2" t="str">
        <f>Ergebnisse!B24</f>
        <v>g/100 ml</v>
      </c>
    </row>
    <row r="20" spans="1:3" x14ac:dyDescent="0.4">
      <c r="A20" t="s">
        <v>160</v>
      </c>
      <c r="B20" s="2" t="str">
        <f>Ergebnisse!A25</f>
        <v>Natrium</v>
      </c>
      <c r="C20" s="2" t="str">
        <f>Ergebnisse!B25</f>
        <v>g/100 ml</v>
      </c>
    </row>
  </sheetData>
  <sheetProtection algorithmName="SHA-512" hashValue="sE4/41ibLkt5cp2lip/EpnF1x66El1RIz+VGThf/7N/tgwQ0sxU7k/QnI3Bb6hpgG7n8m4q45O4z91fzpoOjCA==" saltValue="Qcddrw3IIQ/NjsY2U2yFk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8</vt:i4>
      </vt:variant>
    </vt:vector>
  </HeadingPairs>
  <TitlesOfParts>
    <vt:vector size="28"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Natrium</vt:lpstr>
      <vt:lpstr>pH</vt:lpstr>
      <vt:lpstr>GSaeure</vt:lpstr>
      <vt:lpstr>Milchsre</vt:lpstr>
      <vt:lpstr>D-Milchsre</vt:lpstr>
      <vt:lpstr>L-Milchsre</vt:lpstr>
      <vt:lpstr>Ascorbin</vt:lpstr>
      <vt:lpstr>Flüchtige</vt:lpstr>
      <vt:lpstr>Kochsalz</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2021-05-25T18:35:51Z</cp:lastPrinted>
  <dcterms:created xsi:type="dcterms:W3CDTF">2005-02-14T18:41:01Z</dcterms:created>
  <dcterms:modified xsi:type="dcterms:W3CDTF">2025-07-06T20:39:34Z</dcterms:modified>
</cp:coreProperties>
</file>