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8_{C069E1A1-B249-440E-8744-0A59410301B5}" xr6:coauthVersionLast="47" xr6:coauthVersionMax="47" xr10:uidLastSave="{00000000-0000-0000-0000-000000000000}"/>
  <workbookProtection workbookAlgorithmName="SHA-512" workbookHashValue="glJ7Nwht2FjaMH1UiTyRJ0Gx38b7DPrYJk9GfcL7ImFl3/feZT7D6/IypGFnEwPJ0ZtDlmHlWSm+1Un/J6fdmQ==" workbookSaltValue="WIm+pZPKzGMdW20+UQNU3w==" workbookSpinCount="100000" lockStructure="1"/>
  <bookViews>
    <workbookView xWindow="-93" yWindow="-93" windowWidth="25786" windowHeight="13986" activeTab="6" xr2:uid="{00000000-000D-0000-FFFF-FFFF00000000}"/>
  </bookViews>
  <sheets>
    <sheet name="Hints1" sheetId="53" r:id="rId1"/>
    <sheet name="Reporting" sheetId="54" r:id="rId2"/>
    <sheet name="Auswertung" sheetId="66" r:id="rId3"/>
    <sheet name="Datenübernahme" sheetId="67" r:id="rId4"/>
    <sheet name="Signifikanz" sheetId="68" r:id="rId5"/>
    <sheet name="Ausfüllhinweise" sheetId="69" r:id="rId6"/>
    <sheet name="Kontakt" sheetId="59" r:id="rId7"/>
    <sheet name="Teilnehmerdaten" sheetId="17" state="hidden" r:id="rId8"/>
    <sheet name="Ergebnisse" sheetId="5" r:id="rId9"/>
    <sheet name="Mitteilungen" sheetId="45" r:id="rId10"/>
    <sheet name="Sac-Glu-Fru" sheetId="61" state="hidden" r:id="rId11"/>
    <sheet name="Farbstoffe_qual" sheetId="62" state="hidden" r:id="rId12"/>
    <sheet name="Farbstoffe_quan" sheetId="63" state="hidden" r:id="rId13"/>
    <sheet name="Farbstoffe" sheetId="64" state="hidden" r:id="rId14"/>
    <sheet name="RelativeDichte" sheetId="18" state="hidden" r:id="rId15"/>
    <sheet name="Alkohol" sheetId="21" state="hidden" r:id="rId16"/>
    <sheet name="Parameter3a" sheetId="34" state="hidden" r:id="rId17"/>
    <sheet name="Parameter3b" sheetId="22" state="hidden" r:id="rId18"/>
    <sheet name="Parameter3c" sheetId="29" state="hidden" r:id="rId19"/>
    <sheet name="Parameter4" sheetId="23" state="hidden" r:id="rId20"/>
    <sheet name="Extrakt" sheetId="60" state="hidden" r:id="rId21"/>
  </sheets>
  <externalReferences>
    <externalReference r:id="rId22"/>
    <externalReference r:id="rId23"/>
    <externalReference r:id="rId24"/>
    <externalReference r:id="rId25"/>
    <externalReference r:id="rId26"/>
    <externalReference r:id="rId27"/>
    <externalReference r:id="rId28"/>
    <externalReference r:id="rId29"/>
  </externalReferences>
  <definedNames>
    <definedName name="_ftn1" localSheetId="2">Auswertung!$A$3</definedName>
    <definedName name="_ftn1" localSheetId="0">Hints1!#REF!</definedName>
    <definedName name="_ftn1" localSheetId="4">Signifikanz!#REF!</definedName>
    <definedName name="_ftnref1" localSheetId="2">Auswertung!#REF!</definedName>
    <definedName name="_ftnref1" localSheetId="0">Hints1!$A$3</definedName>
    <definedName name="_ftnref1" localSheetId="4">Signifikanz!#REF!</definedName>
    <definedName name="Daten" localSheetId="5">#REF!</definedName>
    <definedName name="Daten">#REF!</definedName>
    <definedName name="_xlnm.Print_Area" localSheetId="3">Datenübernahme!$A$1:$C$8</definedName>
    <definedName name="_xlnm.Print_Area" localSheetId="4">Signifikanz!$A$1:$C$10</definedName>
    <definedName name="MBlei" localSheetId="5">#REF!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6">#REF!</definedName>
    <definedName name="Parameter2" localSheetId="9">#REF!</definedName>
    <definedName name="Parameter2">Alkohol!$B$3:$B$31</definedName>
    <definedName name="Parameter2alt" localSheetId="5">#REF!</definedName>
    <definedName name="Parameter2alt">#REF!</definedName>
    <definedName name="test" localSheetId="5">[1]Parameter2!$B$3:$B$18</definedName>
    <definedName name="test" localSheetId="2">[2]Parameter2!$B$3:$B$18</definedName>
    <definedName name="test" localSheetId="11">[1]Parameter2!$B$3:$B$18</definedName>
    <definedName name="test" localSheetId="6">[3]Parameter2!$B$3:$B$18</definedName>
    <definedName name="test" localSheetId="1">[4]Parameter2!$B$3:$B$18</definedName>
    <definedName name="test" localSheetId="10">[5]Parameter2!$B$3:$B$18</definedName>
    <definedName name="test">[6]Parameter2!$B$3:$B$18</definedName>
    <definedName name="test1" localSheetId="5">[3]Parameter2!$B$3:$B$18</definedName>
    <definedName name="test1">[8]Parameter2!$B$3:$B$18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5" l="1"/>
  <c r="I65" i="5" s="1"/>
  <c r="F34" i="5"/>
  <c r="I63" i="5" s="1"/>
  <c r="F33" i="5"/>
  <c r="I61" i="5" s="1"/>
  <c r="B25" i="17"/>
  <c r="C25" i="17"/>
  <c r="B26" i="17"/>
  <c r="C26" i="17"/>
  <c r="B27" i="17"/>
  <c r="C27" i="17"/>
  <c r="B1" i="61"/>
  <c r="H33" i="5" s="1"/>
  <c r="C1" i="62"/>
  <c r="A63" i="5"/>
  <c r="A65" i="5"/>
  <c r="A61" i="5"/>
  <c r="A13" i="5"/>
  <c r="A14" i="5"/>
  <c r="H34" i="5" l="1"/>
  <c r="A64" i="5" s="1"/>
  <c r="H35" i="5"/>
  <c r="A66" i="5" s="1"/>
  <c r="A62" i="5"/>
  <c r="B11" i="17"/>
  <c r="B10" i="17"/>
  <c r="E5" i="5" l="1"/>
  <c r="E4" i="5"/>
  <c r="F31" i="5" l="1"/>
  <c r="F40" i="5"/>
  <c r="I69" i="5" s="1"/>
  <c r="F41" i="5"/>
  <c r="F36" i="5"/>
  <c r="I67" i="5" s="1"/>
  <c r="F39" i="5"/>
  <c r="A43" i="5"/>
  <c r="A42" i="5"/>
  <c r="A41" i="5"/>
  <c r="A40" i="5"/>
  <c r="H43" i="5"/>
  <c r="H41" i="5"/>
  <c r="H40" i="5"/>
  <c r="F43" i="5"/>
  <c r="I71" i="5" s="1"/>
  <c r="F42" i="5"/>
  <c r="F38" i="5"/>
  <c r="F37" i="5"/>
  <c r="C1" i="63"/>
  <c r="H42" i="5" s="1"/>
  <c r="H38" i="5"/>
  <c r="A59" i="5"/>
  <c r="F32" i="5"/>
  <c r="I59" i="5" s="1"/>
  <c r="B24" i="17"/>
  <c r="C24" i="17"/>
  <c r="B4" i="17"/>
  <c r="C1" i="60"/>
  <c r="H32" i="5" s="1"/>
  <c r="A20" i="5"/>
  <c r="B13" i="17" s="1"/>
  <c r="F20" i="5"/>
  <c r="I45" i="5" s="1"/>
  <c r="A21" i="5"/>
  <c r="B14" i="17" s="1"/>
  <c r="F21" i="5"/>
  <c r="I47" i="5" s="1"/>
  <c r="A22" i="5"/>
  <c r="B15" i="17" s="1"/>
  <c r="F22" i="5"/>
  <c r="G22" i="5"/>
  <c r="F23" i="5"/>
  <c r="I52" i="5" s="1"/>
  <c r="F24" i="5"/>
  <c r="I54" i="5" s="1"/>
  <c r="F25" i="5"/>
  <c r="F26" i="5"/>
  <c r="F27" i="5"/>
  <c r="F28" i="5"/>
  <c r="F29" i="5"/>
  <c r="F30" i="5"/>
  <c r="A45" i="5"/>
  <c r="A47" i="5"/>
  <c r="B16" i="59"/>
  <c r="B17" i="59"/>
  <c r="B18" i="59"/>
  <c r="B19" i="59"/>
  <c r="H1" i="45"/>
  <c r="C1" i="18"/>
  <c r="H20" i="5" s="1"/>
  <c r="A46" i="5" s="1"/>
  <c r="C1" i="21"/>
  <c r="H21" i="5" s="1"/>
  <c r="C1" i="34"/>
  <c r="H22" i="5" s="1"/>
  <c r="C1" i="22"/>
  <c r="I22" i="5" s="1"/>
  <c r="C1" i="29"/>
  <c r="C1" i="23"/>
  <c r="H24" i="5"/>
  <c r="B1" i="17"/>
  <c r="B2" i="17"/>
  <c r="D5" i="17"/>
  <c r="D8" i="17" s="1"/>
  <c r="B5" i="17" s="1"/>
  <c r="B6" i="17"/>
  <c r="B7" i="17"/>
  <c r="C13" i="17"/>
  <c r="C14" i="17"/>
  <c r="C15" i="17"/>
  <c r="B16" i="17"/>
  <c r="C16" i="17"/>
  <c r="B17" i="17"/>
  <c r="C17" i="17"/>
  <c r="B18" i="17"/>
  <c r="C18" i="17"/>
  <c r="B19" i="17"/>
  <c r="C19" i="17"/>
  <c r="B20" i="17"/>
  <c r="C20" i="17"/>
  <c r="B21" i="17"/>
  <c r="C21" i="17"/>
  <c r="B22" i="17"/>
  <c r="C22" i="17"/>
  <c r="B23" i="17"/>
  <c r="C23" i="17"/>
  <c r="H39" i="5"/>
  <c r="H36" i="5"/>
  <c r="H37" i="5"/>
  <c r="A70" i="5" l="1"/>
  <c r="A68" i="5"/>
  <c r="A56" i="5"/>
  <c r="A72" i="5"/>
  <c r="A53" i="5"/>
  <c r="A48" i="5"/>
  <c r="A55" i="5"/>
  <c r="A60" i="5"/>
  <c r="I49" i="5"/>
  <c r="A50" i="5" s="1"/>
  <c r="A5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4C67FF56-D912-4465-A8B6-28D019231728}">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BA4D79B9-C801-4ECD-892C-01E6CEB03FB9}">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Ute und Ralf Lippold</author>
  </authors>
  <commentList>
    <comment ref="A15" authorId="0" shapeId="0" xr:uid="{00000000-0006-0000-0800-000001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G18" authorId="1" shapeId="0" xr:uid="{00000000-0006-0000-0800-000002000000}">
      <text>
        <r>
          <rPr>
            <b/>
            <sz val="8"/>
            <color indexed="81"/>
            <rFont val="Tahoma"/>
            <family val="2"/>
          </rPr>
          <t>LVU:</t>
        </r>
        <r>
          <rPr>
            <sz val="8"/>
            <color indexed="81"/>
            <rFont val="Tahoma"/>
            <family val="2"/>
          </rPr>
          <t xml:space="preserve">
Beim ParameterEthylcarbamat wird die Angabe benötigt, ob die Probe belichtet wurde. Auf diese kann ggf. eine differenzierte Auswertung durchgeführt werden.</t>
        </r>
      </text>
    </comment>
    <comment ref="B24" authorId="0" shapeId="0" xr:uid="{00000000-0006-0000-0800-000003000000}">
      <text>
        <r>
          <rPr>
            <b/>
            <sz val="8"/>
            <color indexed="81"/>
            <rFont val="Tahoma"/>
            <family val="2"/>
          </rPr>
          <t>LVU:</t>
        </r>
        <r>
          <rPr>
            <sz val="8"/>
            <color indexed="81"/>
            <rFont val="Tahoma"/>
            <family val="2"/>
          </rPr>
          <t xml:space="preserve">
r.A. = reiner Alkohol
r.A. = pure Alkohol</t>
        </r>
      </text>
    </comment>
    <comment ref="A27" authorId="0" shapeId="0" xr:uid="{00000000-0006-0000-0800-000004000000}">
      <text>
        <r>
          <rPr>
            <b/>
            <sz val="8"/>
            <color indexed="81"/>
            <rFont val="Tahoma"/>
            <family val="2"/>
          </rPr>
          <t>LVU:</t>
        </r>
        <r>
          <rPr>
            <sz val="8"/>
            <color indexed="81"/>
            <rFont val="Tahoma"/>
            <family val="2"/>
          </rPr>
          <t xml:space="preserve">
Summe aus 2- und 3-Methylbutan-1-ol</t>
        </r>
      </text>
    </comment>
    <comment ref="A28" authorId="0" shapeId="0" xr:uid="{00000000-0006-0000-0800-000005000000}">
      <text>
        <r>
          <rPr>
            <b/>
            <sz val="8"/>
            <color indexed="81"/>
            <rFont val="Tahoma"/>
            <family val="2"/>
          </rPr>
          <t>LVU:</t>
        </r>
        <r>
          <rPr>
            <sz val="8"/>
            <color indexed="81"/>
            <rFont val="Tahoma"/>
            <family val="2"/>
          </rPr>
          <t xml:space="preserve">
2-Methylpropan-1-ol</t>
        </r>
      </text>
    </comment>
  </commentList>
</comments>
</file>

<file path=xl/sharedStrings.xml><?xml version="1.0" encoding="utf-8"?>
<sst xmlns="http://schemas.openxmlformats.org/spreadsheetml/2006/main" count="461" uniqueCount="343">
  <si>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</si>
  <si>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</si>
  <si>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</si>
  <si>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</si>
  <si>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</si>
  <si>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</si>
  <si>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</si>
  <si>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</si>
  <si>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</si>
  <si>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</si>
  <si>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</si>
  <si>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</si>
  <si>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</si>
  <si>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</si>
  <si>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</si>
  <si>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</si>
  <si>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</si>
  <si>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</si>
  <si>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</si>
  <si>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</si>
  <si>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</si>
  <si>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</si>
  <si>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</si>
  <si>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</si>
  <si>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</si>
  <si>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</si>
  <si>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</si>
  <si>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</si>
  <si>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</si>
  <si>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Annahmeschluss:</t>
  </si>
  <si>
    <t>Parameter 5</t>
  </si>
  <si>
    <t>Parameter 6</t>
  </si>
  <si>
    <t>Parameter 7</t>
  </si>
  <si>
    <t>Parameter 8</t>
  </si>
  <si>
    <t>Methode</t>
  </si>
  <si>
    <t>Bezeichnung des Analysenverfahrens</t>
  </si>
  <si>
    <t>Anzahl</t>
  </si>
  <si>
    <t>Modifikation</t>
  </si>
  <si>
    <t>x</t>
  </si>
  <si>
    <t>Beispielhafter Wert [mg/kg]</t>
  </si>
  <si>
    <t>ja</t>
  </si>
  <si>
    <t>nein</t>
  </si>
  <si>
    <t>Parameter 9</t>
  </si>
  <si>
    <t>Teilnahme</t>
  </si>
  <si>
    <t>Acetaldehyd</t>
  </si>
  <si>
    <t>mg/100 ml r.A.</t>
  </si>
  <si>
    <t>Methanol</t>
  </si>
  <si>
    <t>Relative Dichte 20 °C/20 °C</t>
  </si>
  <si>
    <t>Alkohol</t>
  </si>
  <si>
    <t>Ethylcarbamat</t>
  </si>
  <si>
    <t>% vol</t>
  </si>
  <si>
    <t>mg/l Probe</t>
  </si>
  <si>
    <t>Essigsäureethylester</t>
  </si>
  <si>
    <t>Isobutanol</t>
  </si>
  <si>
    <t>Milchsäureethylester</t>
  </si>
  <si>
    <t>Propan-1-ol</t>
  </si>
  <si>
    <t>Parameter 10</t>
  </si>
  <si>
    <t>Belichtung</t>
  </si>
  <si>
    <t>Biegeschwinger</t>
  </si>
  <si>
    <t>Destillation 100/100, Dichtebestimmung des Destillats (Alkoholtabelle nach Gidaly)</t>
  </si>
  <si>
    <t>Brennereianalytik Band 2, 2.1.1</t>
  </si>
  <si>
    <t>GC-FID</t>
  </si>
  <si>
    <t>Schweizerisches Lebensmittelbuch Kapitel 32.6</t>
  </si>
  <si>
    <t>§ 64 LFGB Nr. L 37.00-1</t>
  </si>
  <si>
    <t>§ 64 LFGB Nr. L 37.00-1, modifiziert</t>
  </si>
  <si>
    <t>Pyknometer</t>
  </si>
  <si>
    <t>§ 64 LFGB Nr. L 36.00-3</t>
  </si>
  <si>
    <t>§ 64 LFGB Nr. L 36.00-3, modifiziert</t>
  </si>
  <si>
    <t>§ 64 LFGB Nr. L 31.00-1</t>
  </si>
  <si>
    <t>§ 64 LFGB Nr. L 31.00-1, modifiziert</t>
  </si>
  <si>
    <t>Pyknometer (Berechnung aus der Dichte)</t>
  </si>
  <si>
    <r>
      <t xml:space="preserve">Mitt Gebiete Lebensm Hyg </t>
    </r>
    <r>
      <rPr>
        <u/>
        <sz val="10"/>
        <rFont val="Times New Roman"/>
        <family val="1"/>
      </rPr>
      <t>77</t>
    </r>
    <r>
      <rPr>
        <sz val="10"/>
        <rFont val="Times New Roman"/>
        <family val="1"/>
      </rPr>
      <t xml:space="preserve"> 327-333 (1986)</t>
    </r>
  </si>
  <si>
    <t>Schweizerisches Lebensmittelbuch Kapitel 32 / 10.1</t>
  </si>
  <si>
    <t>VO (EG) Nr. 2870/2000 Nr. 1 Anlage II Methode A (Pyknometrie)</t>
  </si>
  <si>
    <t>VO (EG) Nr. 2870/2000 Nr. 1 Anlage II Methode B (Biegeschwinger)</t>
  </si>
  <si>
    <t>VO (EG) Nr. 2870/2000 Nr. 1 Anlage II Methode B (Hydrostatische Waage)</t>
  </si>
  <si>
    <t>VO (EG) Nr. 2870/2000 Nr. 1 Anlage II Methode A (Pyknometrie), modifiziert</t>
  </si>
  <si>
    <t>VO (EG) Nr. 2870/2000 Nr. 1 Anlage II Methode B (Biegeschwinger), modifiziert</t>
  </si>
  <si>
    <t>VO (EG) Nr. 2870/2000 Nr. 1 Anlage II Methode B (Hydrostatische Waage), modifiziert</t>
  </si>
  <si>
    <t>LC-MS(/MS) unter Verwendung eines Internen Standards</t>
  </si>
  <si>
    <t>LC-MS(/MS) ohne Verwendung eines Internen Standards</t>
  </si>
  <si>
    <t>Pyknometrie nach VO (EG) Nr. 2870/2000 Nr. I Anlage II A (vor der Destillation, auch modifiziert)</t>
  </si>
  <si>
    <t>Elektronische Dichtemessung nach VO (EG) Nr. 2870/2000 Nr. I Anlage II B (vor der Destillation, auch modifiziert)</t>
  </si>
  <si>
    <t>Hydrostatische Waage nach VO (EG) Nr. 2870/2000 Nr. I Anlage II C (auch modifiziert, auch modifiziert)</t>
  </si>
  <si>
    <t>VO (EG) Nr. 2870/2000 Anhang Nr. 3</t>
  </si>
  <si>
    <t>VO (EG) Nr. 2870/2000 Anhang Nr. 3, modifiziert</t>
  </si>
  <si>
    <t>GC nach Destillation (FID- oder MS-Detektion)</t>
  </si>
  <si>
    <t>GC-Headspace ohne Destillation  (FID oder MS-Detektion)</t>
  </si>
  <si>
    <t>GC-Headspace mit Destillation  (FID oder MS-Detektion)</t>
  </si>
  <si>
    <t>GC nach Destillation (FID- oder MS-Detektion) in Anlehnung an Postel, Adam: Die Branntwirtschaft 119 404 (1979)</t>
  </si>
  <si>
    <t>Aufarbeitung über Extrelut-Säule</t>
  </si>
  <si>
    <t>Aktivkohlebehandlung</t>
  </si>
  <si>
    <t>Ethylcarbamat, Probenvorbereitung</t>
  </si>
  <si>
    <t>Ethylcarbamat, Messverfahren</t>
  </si>
  <si>
    <t>Isoamylalkohole</t>
  </si>
  <si>
    <t>Sonstige</t>
  </si>
  <si>
    <t>Gärungsbegleitstoffe</t>
  </si>
  <si>
    <t>PAAR 4500</t>
  </si>
  <si>
    <t>Headspace-GC</t>
  </si>
  <si>
    <t>§64 LFGB Nr. L 31.00-1 (pyknometrisch, Variante 1)</t>
  </si>
  <si>
    <t>Pyknometrisch nach Destillation 50/50</t>
  </si>
  <si>
    <t>Schweizerisches Lebensmittelbuch Kapitel  32/3</t>
  </si>
  <si>
    <t>Schweizerisches Lebensmittelbuch Kapitel 32/6, mod.</t>
  </si>
  <si>
    <t>GC, Inhaltsstoffe simultan auf FFAP und CWAX-Säule, FI-Detektion</t>
  </si>
  <si>
    <t>GC, Glass column: 2 m x 2mm; 60/80 carbopack c/o 2% carbowax 1500</t>
  </si>
  <si>
    <t>Einstellung der Originalprobe mit absolutem Ethanol auf einen Alkoholgehalt von 70%vol</t>
  </si>
  <si>
    <t xml:space="preserve">Extraktion mit Chloroform und Aussalzen mit Kaliumcarbonat </t>
  </si>
  <si>
    <t>Zeitschrift für Lebensmitteluntersuchung u. Forschung (1987) 185:21-23</t>
  </si>
  <si>
    <t>Einstellung des Alkoholgehaltes, IS Butylcarbamat, Standardaddition</t>
  </si>
  <si>
    <t>Methan-Bestimmung nach Dr. Adam München/Weihenstephan</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</si>
  <si>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</si>
  <si>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</si>
  <si>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</si>
  <si>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Zur Vermeidung zu „breiter“ Beurteilungszonen wird deshalb bei der Auswertung bei allen Parametern der Wert der Zielstandardabweichung auf maximal 22 % vom Wert des Medians beschränkt.</t>
  </si>
  <si>
    <t>References to the result transmission and to the indication of result 
(Deadline see "Ergebnisse")</t>
  </si>
  <si>
    <t>Before analysing the samples, homogenize the samples again, please. After homogenisation You should analyse both samples with your standard procedures.</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</si>
  <si>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</si>
  <si>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</si>
  <si>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</si>
  <si>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</si>
  <si>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</si>
  <si>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</si>
  <si>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</si>
  <si>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</si>
  <si>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</si>
  <si>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</si>
  <si>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</si>
  <si>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</si>
  <si>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</si>
  <si>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t>Deadline</t>
  </si>
  <si>
    <t>interne Teilnahme:</t>
  </si>
  <si>
    <t>Signifikante
Stellen</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</si>
  <si>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</si>
  <si>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</si>
  <si>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Untersuchungsergebnisse</t>
  </si>
  <si>
    <t>Derivatisierung mit Xanthydrol unter Lichtausschluss nach Einstellung des Alkoholgehaltes auf 20 % vol</t>
  </si>
  <si>
    <t>keine (außer einer gegebenenfalls durchgeführten Bestrahlung)</t>
  </si>
  <si>
    <t>HPLC-FLD (JFS Vol. 67 Nr. 5, 2002 Seite 1616 bis 1620)</t>
  </si>
  <si>
    <t>Ethylcarbamat, Belichtung</t>
  </si>
  <si>
    <t>Butan-1-ol</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</si>
  <si>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</si>
  <si>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</si>
  <si>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</si>
  <si>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</si>
  <si>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</si>
  <si>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</si>
  <si>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</si>
  <si>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Geben Sie Ihre Ergebnisse mit den in Spalte 3 aufgeführten signifikanten Stellen an. Beispiele hierzu sind in "Hinweise1" enthalten.
Report your results with in column 3 shown significant numbers (there are some examples in sheet "hints1" .</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</si>
  <si>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</si>
  <si>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</si>
  <si>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</si>
  <si>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ja / yes</t>
  </si>
  <si>
    <t>nein / no</t>
  </si>
  <si>
    <t>GC-MS(/MS) unter Verwendung eines Internen Standards</t>
  </si>
  <si>
    <t>GC-MS(/MS) ohne Verwendung eines Internen Standards</t>
  </si>
  <si>
    <t>Spirituosen</t>
  </si>
  <si>
    <t>Parameter 11</t>
  </si>
  <si>
    <t>Amtlich geeichte Alkoholspindel</t>
  </si>
  <si>
    <t>Gärungsbegleitstofe</t>
  </si>
  <si>
    <t>Probe mit Internem Standard versetzt, verdünnt; GC-FID</t>
  </si>
  <si>
    <t>GC ohne Destillation (FID oder MS-Detektion)</t>
  </si>
  <si>
    <t>check of the e-Mail address</t>
  </si>
  <si>
    <t>result of the control</t>
  </si>
  <si>
    <t>Chemisch-Technische Bestimmungen (CTB) M 3.2.1 (pyknometrisch)</t>
  </si>
  <si>
    <t>Parameter 12</t>
  </si>
  <si>
    <t>Beispiel für die Eingabe von 2 eMail-Adressen:
Example how to type in 2 different e-mail addresses:</t>
  </si>
  <si>
    <t>info@lvus.de; ergebnisse@lvus.de</t>
  </si>
  <si>
    <t>Direkter Einsatz der Probe</t>
  </si>
  <si>
    <t>Berechnet nach Tabarié</t>
  </si>
  <si>
    <t>Bestimmung aus der Dichte und des Brechungsindexes</t>
  </si>
  <si>
    <t>Destillation, Biegeschwinger</t>
  </si>
  <si>
    <t>Berechnet aus der Relativen Dichte 20 °C/20 °C vor und nach Destillation</t>
  </si>
  <si>
    <t>§ 64 LFGB Nr. L 36.00-4, modifiziert</t>
  </si>
  <si>
    <t>§ 64 LFGB Nr. L 36.00-4</t>
  </si>
  <si>
    <t>Extrakt</t>
  </si>
  <si>
    <t>E. Schulte 2003, GC nach Oxymierung und Silylierung</t>
  </si>
  <si>
    <t>Oxymierung, Sylilierung, Messung mittels GC-FID</t>
  </si>
  <si>
    <t>IFU Nr. 56</t>
  </si>
  <si>
    <t>Enzymatisch nach r-biopharm/Roche Nr.10 139 041 035 +PGI 10 128 139 001 (Saccharose, D-Glucose, D-Fructose)</t>
  </si>
  <si>
    <t>Enzymatisch nach r-biopharm / Roche, Einzelreagentien</t>
  </si>
  <si>
    <t>IFU Nr. 55</t>
  </si>
  <si>
    <t>Ionenchromatographie, verschiedene Ausführungsformen</t>
  </si>
  <si>
    <t>HPLC, verschiedene Ausführungsformen</t>
  </si>
  <si>
    <t>Enzymatisch nach r-biopharm / Roche Nr. 10 139 041 035 + PGF 127396 (Saccharose, D-Glucose, D-Fructose)</t>
  </si>
  <si>
    <t>Enzymatisch nach r-biopharm / Roche Nr. 10 139 106 035 (D-Glucose, D-Fructose)</t>
  </si>
  <si>
    <t>Enzymatisch nach r-biopharm / Roche Nr. 10 716 260 035  (Saccharose, D-Glucose, D-Fructose)</t>
  </si>
  <si>
    <t>§ 64 LFGB Nr. L 00.00-72, modifiziert</t>
  </si>
  <si>
    <t>§ 64 LFGB Nr. L 00.00-72</t>
  </si>
  <si>
    <t>§ 64 LFGB Nr. L 31.00-12 (DIN EN 1140: 1994), modifiziert</t>
  </si>
  <si>
    <t>§ 64 LFGB Nr. L 31.00-12 (DIN EN 1140: 1994)</t>
  </si>
  <si>
    <t>Fructose</t>
  </si>
  <si>
    <t>Glucose</t>
  </si>
  <si>
    <t>Saccharose</t>
  </si>
  <si>
    <t>Rebelein</t>
  </si>
  <si>
    <t>OIV MA AS311-03:R2003 HPLC</t>
  </si>
  <si>
    <t>g/l Probe</t>
  </si>
  <si>
    <t>NIR</t>
  </si>
  <si>
    <t>FTIR</t>
  </si>
  <si>
    <t>Pyknometrie des Destillationsrückstandes, Bestimmung aus Tauchgewichtsverhältnis bei 20°C unter Benutzung der Tabelle nach RAUSCHER, VEB Fachbuchverlag Leipzig (1986), 2. Auflage, Tabelle 53</t>
  </si>
  <si>
    <t>Schweizerisches Lebensmittelbuch Nr. 888.2</t>
  </si>
  <si>
    <t>Trockenrückstand</t>
  </si>
  <si>
    <t>Schweizerisches Lebensmittelbuch Kapitel 32 / 10.2</t>
  </si>
  <si>
    <t>Verdünnung auf 10%vol, IS Methylcarbamat, Headspace-Extraktion</t>
  </si>
  <si>
    <t>mittels Saccharometer im Destillationsrückstand</t>
  </si>
  <si>
    <t>Photometer</t>
  </si>
  <si>
    <t>Schweizerisches Lebensmittelbuch Kapitel 32/4</t>
  </si>
  <si>
    <t>Methoden-Entwurf DIN EN 16852</t>
  </si>
  <si>
    <t>Pyknometrie des Destillationsrückstands; die relative Dichte d 20/20 wird pyknometrisch bestimmt und der der relativen Dichte entsprechende Extraktgehalt der Tabelle nach Schurig entnommen</t>
  </si>
  <si>
    <t>Amtliche Alkoholtafel Nr. 6</t>
  </si>
  <si>
    <t>1H-NMR</t>
  </si>
  <si>
    <t>§ 64 LFGB Nr. L 37.00-2: 03-2018</t>
  </si>
  <si>
    <t>§ 64 LFGB Nr. L 37.00-2: 03-2018, modifiziert</t>
  </si>
  <si>
    <t>Farbstoffe</t>
  </si>
  <si>
    <t>§ 64 LFGB Nr. L 26.11.03-14</t>
  </si>
  <si>
    <t>§ 64 LFGB Nr. L 26.11.03-14, modifiziert</t>
  </si>
  <si>
    <t>Isolierung und Anreicherung: Wollfadenmethode; HPLC</t>
  </si>
  <si>
    <t>Isolierung und Anreicherung: Wollfadenmethode; DC</t>
  </si>
  <si>
    <t>Isolierung und Anreicherung: Wollfadenmethode; Papierchromatographie</t>
  </si>
  <si>
    <t>Isolierung und Anreicherung: Polyamidpulver; HPLC</t>
  </si>
  <si>
    <t>Isolierung und Anreicherung: Polyamidpulver; DC</t>
  </si>
  <si>
    <t>Isolierung und Anreicherung: C18-Kartusche; HPLC</t>
  </si>
  <si>
    <t>Isolierung und Anreicherung: C18-Kartusche; DC</t>
  </si>
  <si>
    <t>Ammoniakauszug, Reinigung über DEAe-Cellulose-Säule, DC</t>
  </si>
  <si>
    <t>Ammoniakauszug, Reinigung über DEAe-Cellulose-Säule, HPLC</t>
  </si>
  <si>
    <t>Ggf. Zentrifugation/Filtration/Klärung (ohne Anreicherung); HPLC</t>
  </si>
  <si>
    <t>Extraktion mit Acetonitril, HPLC</t>
  </si>
  <si>
    <t>Isolierung und Anreicherung: Polyamid; Papierchromatographie</t>
  </si>
  <si>
    <t>Extraktion mit DMSO, HPLC</t>
  </si>
  <si>
    <t>Isolierung und Anreicherung: Kartusche; HPTLC</t>
  </si>
  <si>
    <t>§64LFGB Nr. L 08.00-50 und Nr. L 08.00-51</t>
  </si>
  <si>
    <t>NH3/Methanol extrahiert, eingeengt, Wasserauszug mittels HPLC/DAD</t>
  </si>
  <si>
    <t>Schweizerisches Lebensmittelbuch (SLMB Kapitel 42 A, 1994)</t>
  </si>
  <si>
    <t>Ammoniakalkalischer Auszug, Anreicherung Polyamid-Kartusche, HPLC</t>
  </si>
  <si>
    <t>nach L-08.00-51 und Wollfadenmethode sowie Polyamid, PC</t>
  </si>
  <si>
    <t>Isolierung und Anreicherung; Polyamidpulver / DEAe-Cellulose-Säule; DC</t>
  </si>
  <si>
    <t>§ 64 LFGB Nr. L 08.00-51 (auch modifiziert)</t>
  </si>
  <si>
    <t>Extraktion der Probe mit DMF / DEAE-Cellulosesäule; Elution mit Aceton/HCl, HPLC mit DAD</t>
  </si>
  <si>
    <t>HPLC mit DAD</t>
  </si>
  <si>
    <t>künstliche Farbstoffe, quantitativ</t>
  </si>
  <si>
    <t>HPLC-Bestimmung (UV- oder DAD-Detektion) nach Extraktion mit Methanol/Wasser und ggf. Pufferzugabe</t>
  </si>
  <si>
    <t>HPLC-Bestimmung (UV- oder DAD-Detektion) nach Verdünnung mit Wasser</t>
  </si>
  <si>
    <t>HPLC-Bestimmung (UV- oder DAD-Detektion) nach Direktinjektion</t>
  </si>
  <si>
    <t>Farbstoffe qual</t>
  </si>
  <si>
    <t>lfd. Nr.</t>
  </si>
  <si>
    <t>Bezeichnung des Farbstoffes</t>
  </si>
  <si>
    <t>E 102 (Tartrazin)</t>
  </si>
  <si>
    <t>E 104 (Chinolingelb)</t>
  </si>
  <si>
    <t>E 110 (Gelborange S)</t>
  </si>
  <si>
    <t>E 120 (Karmin)</t>
  </si>
  <si>
    <t>4-Amino-Karminsäure (aus E 120)</t>
  </si>
  <si>
    <t>E 122 (Azorobin)</t>
  </si>
  <si>
    <t>E 123 (Amaranth)</t>
  </si>
  <si>
    <t>E 124 (Ponceau 4 R)</t>
  </si>
  <si>
    <t>E 127 (Erythrosin)</t>
  </si>
  <si>
    <t>E 128 (Rot 2G)</t>
  </si>
  <si>
    <t>E 129 (Allurarot AC)</t>
  </si>
  <si>
    <t>E 131 (Patentblau V)</t>
  </si>
  <si>
    <t>E 132 (Indigotin)</t>
  </si>
  <si>
    <t>E 133 (Brillantblau FCF)</t>
  </si>
  <si>
    <t>E 140 (Chlorophylle)</t>
  </si>
  <si>
    <t>E 141 (Chlorophillin)</t>
  </si>
  <si>
    <t>E 142 (Brilantsäuregrün)</t>
  </si>
  <si>
    <t>kein weiterer Farbstoff identifiziert</t>
  </si>
  <si>
    <t>Farbstoffe nicht untersucht</t>
  </si>
  <si>
    <t>E 105 (Fast Yellow AB)</t>
  </si>
  <si>
    <t>E 107 (Gelb 2G)</t>
  </si>
  <si>
    <t>Farbstoffe quan</t>
  </si>
  <si>
    <t>Farbstoff nicht quantifiziert</t>
  </si>
  <si>
    <t>Nachgewiesener Farbstoff</t>
  </si>
  <si>
    <t>ohne</t>
  </si>
  <si>
    <t>X</t>
  </si>
  <si>
    <t>=Farbstoffe!B1</t>
  </si>
  <si>
    <t>=Farbstoffe!C1</t>
  </si>
  <si>
    <t>=Farbstoffe!D1</t>
  </si>
  <si>
    <t>=Farbstoffe!E1</t>
  </si>
  <si>
    <t>Farbstoffe, qualitativ</t>
  </si>
  <si>
    <t>Farbstoffe, quantitativ</t>
  </si>
  <si>
    <t>Beschreibung der verwendeten Analysenverfahren (2)</t>
  </si>
  <si>
    <t>Schweizerisches Lebensmittelbuch Nr. 886</t>
  </si>
  <si>
    <t>Chemisch-technische Bestimmung (CTB) (Biegeschwinger)</t>
  </si>
  <si>
    <t>Destillation nach CTB 5.2.5 M2  (Biegeschwinger)</t>
  </si>
  <si>
    <t xml:space="preserve">OIV-MA-AS312-01A, auch modifiziert </t>
  </si>
  <si>
    <t>Wasserdampdestillation 25/50, Dichtebestimmung des Destillates</t>
  </si>
  <si>
    <t>Destillation mit VAP 20, Biegeschwinger</t>
  </si>
  <si>
    <t>Destillation und anschließend Biegeschwinger</t>
  </si>
  <si>
    <t>DIN EN 16852</t>
  </si>
  <si>
    <t>Pyknometrie des Destillationsrückstandes, Berechnung der Dichte, Ablesen der Massenkonzentration des alkoholfreien Extraktes aus Tafel 7 der Amtlichen Alkoholtafeln</t>
  </si>
  <si>
    <t>Abdestillieren Alkohol/Wasser von 50ml Probe, Überführung Extrakt in Maßkolben, auffüllen, Bestimmung relativer Dichte mit Biegeschwinger, Ermittlung Extraktgehalt</t>
  </si>
  <si>
    <t>Direkte Auftragung auf Kieselgelplatte; DC</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</si>
  <si>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</si>
  <si>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</si>
  <si>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</si>
  <si>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</si>
  <si>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</si>
  <si>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</si>
  <si>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</si>
  <si>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</si>
  <si>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</si>
  <si>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</si>
  <si>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</si>
  <si>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</si>
  <si>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GC mit teilweiser Destillation  (FID oder MS-Detektion)</t>
  </si>
  <si>
    <t xml:space="preserve">Berechnet aus relativer Dichte der Probe und der rückgerechneten relativen Dichte ("Dichte des Destillats") aus dem Alkoholgehalt (bestimmt mit NIR) </t>
  </si>
  <si>
    <t>OIV-MA-BS-10: R2009</t>
  </si>
  <si>
    <t>IS: Isotopenstandard EthylcarbamatD5, Extraktion mit Essigester</t>
  </si>
  <si>
    <t>Beschreibung der verwendeten Analysenverfahren</t>
  </si>
  <si>
    <t>V.1</t>
  </si>
  <si>
    <t>?</t>
  </si>
  <si>
    <t>Parameter 4</t>
  </si>
  <si>
    <t>Berechnet aus rel. Dichte vor und nach Destillation mit Tabelle I OIV-MA-AS2-03B : R2012</t>
  </si>
  <si>
    <t>Extraktion mit Ethylacetat und Aussalzen mit Kochsalz.</t>
  </si>
  <si>
    <t>Wasserdampfdestillation 25/50, Dichtebestimmung des Destillates</t>
  </si>
  <si>
    <t>Kontaktname</t>
  </si>
  <si>
    <t>Mailadresse</t>
  </si>
  <si>
    <t>Zertifikat geeignet</t>
  </si>
  <si>
    <t>Glucose, wasserfrei</t>
  </si>
  <si>
    <t>Fructose, wasserfrei</t>
  </si>
  <si>
    <t>Saccharose, wasserfrei</t>
  </si>
  <si>
    <t>Parameter 13</t>
  </si>
  <si>
    <t>Parameter 14</t>
  </si>
  <si>
    <t>Parameter 15</t>
  </si>
  <si>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</si>
  <si>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</si>
  <si>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</si>
  <si>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</si>
  <si>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Enzymatisch nach Thermo Fisher Nr. 984312 und 984304</t>
  </si>
  <si>
    <t>Enzymatisch nach Megazym (Saccharose, D-Glucose, D-Fructose)</t>
  </si>
  <si>
    <t>Pyknometrie des Destillationsrückstands; Bestimmung der relativen Dichte; Ablesen der Massenkonzentration des alkoholfreien Rückstands aus Extrakttabelle nach U. Schurig</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</si>
  <si>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</si>
  <si>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</si>
  <si>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</si>
  <si>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</si>
  <si>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</si>
  <si>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</si>
  <si>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</si>
  <si>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</si>
  <si>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</si>
  <si>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Enzymatisch nach SCIL-Test EnzytecTM fluid Glucose (Ref. 5140)</t>
  </si>
  <si>
    <t>Enzymatisch nach SCIL-Test EnzytecTM fluid Fructose (Ref. 5120)</t>
  </si>
  <si>
    <t>Enzymatisch nach SCIL-Test EnzytecTM fluid Saccharose (Gesamtglucose) (Ref. 5180)</t>
  </si>
  <si>
    <t>Enzymatisch nach SCIL-Test EnzytecTM fluid Glucose/Fructose (Ref. 5160)</t>
  </si>
  <si>
    <t>Enzymatisch nach SCIL-Testsatz Nr. 1247 (Saccharose, D-Glucose, D-Fructose)</t>
  </si>
  <si>
    <t>Enzymatisch nach Thermo Fisher Nr. 984302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</si>
</sst>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9"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u/>
      <sz val="10"/>
      <name val="Times New Roman"/>
      <family val="1"/>
    </font>
    <font>
      <sz val="11"/>
      <color indexed="9"/>
      <name val="Times New Roman"/>
      <family val="1"/>
    </font>
    <font>
      <sz val="12"/>
      <color indexed="10"/>
      <name val="Times New Roman"/>
      <family val="1"/>
    </font>
    <font>
      <sz val="11"/>
      <color indexed="12"/>
      <name val="Times New Roman"/>
      <family val="1"/>
    </font>
    <font>
      <i/>
      <vertAlign val="subscript"/>
      <sz val="11"/>
      <name val="Times New Roman"/>
      <family val="1"/>
    </font>
    <font>
      <sz val="12"/>
      <color indexed="22"/>
      <name val="Times New Roman"/>
      <family val="1"/>
    </font>
    <font>
      <sz val="14"/>
      <color rgb="FFFF0000"/>
      <name val="Times New Roman"/>
      <family val="1"/>
    </font>
    <font>
      <b/>
      <sz val="11"/>
      <color rgb="FFFF0000"/>
      <name val="Times New Roman"/>
      <family val="1"/>
    </font>
    <font>
      <i/>
      <sz val="11"/>
      <color theme="0" tint="-0.499984740745262"/>
      <name val="Times New Roman"/>
      <family val="1"/>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right/>
      <top style="thick">
        <color indexed="17"/>
      </top>
      <bottom style="thin">
        <color indexed="17"/>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cellStyleXfs>
  <cellXfs count="155">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4" fillId="0" borderId="0" xfId="0" applyFont="1" applyAlignment="1" applyProtection="1">
      <alignment horizontal="center"/>
      <protection hidden="1"/>
    </xf>
    <xf numFmtId="0" fontId="4" fillId="0" borderId="0" xfId="0" applyFont="1" applyAlignment="1" applyProtection="1">
      <alignment horizontal="left" wrapText="1"/>
      <protection hidden="1"/>
    </xf>
    <xf numFmtId="14" fontId="15" fillId="0" borderId="0" xfId="0" applyNumberFormat="1" applyFont="1" applyAlignment="1" applyProtection="1">
      <alignment horizontal="left"/>
      <protection hidden="1"/>
    </xf>
    <xf numFmtId="0" fontId="4" fillId="0" borderId="0" xfId="0" applyFont="1" applyAlignment="1" applyProtection="1">
      <alignment vertical="center"/>
      <protection hidden="1"/>
    </xf>
    <xf numFmtId="0" fontId="0" fillId="0" borderId="0" xfId="0" applyAlignment="1" applyProtection="1">
      <alignment vertical="center"/>
      <protection hidden="1"/>
    </xf>
    <xf numFmtId="0" fontId="17" fillId="0" borderId="0" xfId="0" applyFont="1"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4" fillId="0" borderId="1" xfId="0" applyFont="1" applyBorder="1" applyAlignment="1" applyProtection="1">
      <alignment horizontal="justify" vertical="top"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4" fillId="0" borderId="0" xfId="0" applyFont="1" applyProtection="1">
      <protection locked="0" hidden="1"/>
    </xf>
    <xf numFmtId="0" fontId="16" fillId="0" borderId="0" xfId="0" applyFont="1" applyAlignment="1">
      <alignment horizontal="justify" vertical="top" wrapText="1"/>
    </xf>
    <xf numFmtId="0" fontId="5" fillId="0" borderId="0" xfId="0" applyFont="1" applyAlignment="1" applyProtection="1">
      <alignment vertical="center"/>
      <protection hidden="1"/>
    </xf>
    <xf numFmtId="0" fontId="16" fillId="0" borderId="0" xfId="0" applyFont="1" applyProtection="1">
      <protection hidden="1"/>
    </xf>
    <xf numFmtId="0" fontId="21" fillId="0" borderId="0" xfId="0" applyFont="1" applyProtection="1">
      <protection hidden="1"/>
    </xf>
    <xf numFmtId="0" fontId="4" fillId="3" borderId="2" xfId="0" applyFont="1" applyFill="1" applyBorder="1" applyAlignment="1">
      <alignment horizontal="center" vertical="top" wrapText="1"/>
    </xf>
    <xf numFmtId="2" fontId="22" fillId="3" borderId="2" xfId="0" applyNumberFormat="1" applyFont="1" applyFill="1" applyBorder="1" applyAlignment="1">
      <alignment horizontal="center" vertical="top" wrapText="1"/>
    </xf>
    <xf numFmtId="0" fontId="18" fillId="0" borderId="0" xfId="0" applyFont="1"/>
    <xf numFmtId="0" fontId="5" fillId="4" borderId="2"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14" fontId="0" fillId="2" borderId="0" xfId="0" applyNumberFormat="1" applyFill="1" applyAlignment="1">
      <alignment horizontal="center"/>
    </xf>
    <xf numFmtId="0" fontId="19" fillId="3" borderId="0" xfId="0" applyFont="1" applyFill="1" applyAlignment="1" applyProtection="1">
      <alignment horizontal="right"/>
      <protection hidden="1"/>
    </xf>
    <xf numFmtId="0" fontId="7" fillId="4" borderId="0" xfId="0" applyFont="1" applyFill="1" applyProtection="1">
      <protection hidden="1"/>
    </xf>
    <xf numFmtId="0" fontId="5" fillId="0" borderId="0" xfId="0" applyFont="1"/>
    <xf numFmtId="0" fontId="16" fillId="0" borderId="0" xfId="0" applyFont="1" applyAlignment="1" applyProtection="1">
      <alignment horizontal="left"/>
      <protection locked="0" hidden="1"/>
    </xf>
    <xf numFmtId="0" fontId="16" fillId="0" borderId="1" xfId="0" applyFont="1" applyBorder="1" applyAlignment="1" applyProtection="1">
      <alignment horizontal="left" vertical="top" wrapText="1"/>
      <protection hidden="1"/>
    </xf>
    <xf numFmtId="0" fontId="16" fillId="0" borderId="0" xfId="0" applyFont="1" applyAlignment="1">
      <alignment horizontal="left" vertical="top" wrapText="1"/>
    </xf>
    <xf numFmtId="0" fontId="16" fillId="0" borderId="0" xfId="0" applyFont="1" applyAlignment="1" applyProtection="1">
      <alignment horizontal="left" vertical="top" wrapText="1"/>
      <protection hidden="1"/>
    </xf>
    <xf numFmtId="0" fontId="16" fillId="0" borderId="0" xfId="0" applyFont="1" applyAlignment="1" applyProtection="1">
      <alignment horizontal="left"/>
      <protection hidden="1"/>
    </xf>
    <xf numFmtId="0" fontId="4" fillId="0" borderId="0" xfId="0" applyFont="1" applyAlignment="1" applyProtection="1">
      <alignment horizontal="left"/>
      <protection hidden="1"/>
    </xf>
    <xf numFmtId="0" fontId="4" fillId="0" borderId="0" xfId="0" applyFont="1" applyAlignment="1" applyProtection="1">
      <alignment horizontal="left"/>
      <protection locked="0" hidden="1"/>
    </xf>
    <xf numFmtId="0" fontId="4" fillId="0" borderId="1"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3" xfId="0" applyFont="1" applyBorder="1" applyAlignment="1" applyProtection="1">
      <alignment horizontal="left" wrapText="1"/>
      <protection hidden="1"/>
    </xf>
    <xf numFmtId="0" fontId="5" fillId="0" borderId="0" xfId="0" applyFont="1" applyAlignment="1" applyProtection="1">
      <alignment horizontal="left"/>
      <protection hidden="1"/>
    </xf>
    <xf numFmtId="0" fontId="23" fillId="0" borderId="0" xfId="0" applyFont="1" applyAlignment="1">
      <alignment horizontal="left" vertical="center" wrapText="1"/>
    </xf>
    <xf numFmtId="0" fontId="23" fillId="0" borderId="0" xfId="0" applyFont="1" applyAlignment="1">
      <alignment horizontal="left" vertical="center"/>
    </xf>
    <xf numFmtId="0" fontId="9" fillId="0" borderId="0" xfId="0" applyFont="1" applyAlignment="1" applyProtection="1">
      <alignment vertical="center"/>
      <protection hidden="1"/>
    </xf>
    <xf numFmtId="0" fontId="0" fillId="3" borderId="0" xfId="0" applyFill="1"/>
    <xf numFmtId="49" fontId="1" fillId="2" borderId="0" xfId="1" applyNumberFormat="1" applyFill="1" applyAlignment="1" applyProtection="1">
      <alignment vertical="center"/>
      <protection locked="0"/>
    </xf>
    <xf numFmtId="0" fontId="5" fillId="0" borderId="0" xfId="0" applyFont="1" applyAlignment="1" applyProtection="1">
      <alignment horizontal="justify" vertical="top" wrapText="1"/>
      <protection hidden="1"/>
    </xf>
    <xf numFmtId="0" fontId="16" fillId="0" borderId="0" xfId="0" applyFont="1" applyAlignment="1">
      <alignment horizontal="left" wrapText="1"/>
    </xf>
    <xf numFmtId="0" fontId="16" fillId="0" borderId="0" xfId="0" applyFont="1" applyAlignment="1">
      <alignment wrapText="1"/>
    </xf>
    <xf numFmtId="0" fontId="11" fillId="0" borderId="0" xfId="0" applyFont="1" applyAlignment="1" applyProtection="1">
      <alignment vertical="center"/>
      <protection hidden="1"/>
    </xf>
    <xf numFmtId="0" fontId="17" fillId="0" borderId="0" xfId="0" applyFont="1" applyProtection="1">
      <protection hidden="1"/>
    </xf>
    <xf numFmtId="49" fontId="4" fillId="2" borderId="0" xfId="0" applyNumberFormat="1" applyFont="1" applyFill="1" applyProtection="1">
      <protection locked="0"/>
    </xf>
    <xf numFmtId="0" fontId="17"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5" fillId="0" borderId="0" xfId="3" applyProtection="1">
      <protection hidden="1"/>
    </xf>
    <xf numFmtId="0" fontId="4" fillId="0" borderId="0" xfId="3" applyFont="1" applyAlignment="1" applyProtection="1">
      <alignment horizontal="left"/>
      <protection locked="0" hidden="1"/>
    </xf>
    <xf numFmtId="0" fontId="4" fillId="0" borderId="0" xfId="3" applyFont="1" applyProtection="1">
      <protection hidden="1"/>
    </xf>
    <xf numFmtId="0" fontId="4" fillId="0" borderId="0" xfId="3" applyFont="1" applyAlignment="1" applyProtection="1">
      <alignment horizontal="justify" vertical="top" wrapText="1"/>
      <protection hidden="1"/>
    </xf>
    <xf numFmtId="0" fontId="4" fillId="0" borderId="0" xfId="3" applyFont="1" applyAlignment="1" applyProtection="1">
      <alignment horizontal="left" vertical="top" wrapText="1"/>
      <protection hidden="1"/>
    </xf>
    <xf numFmtId="0" fontId="5" fillId="0" borderId="0" xfId="3" applyAlignment="1" applyProtection="1">
      <alignment horizontal="left" vertical="top" wrapText="1"/>
      <protection hidden="1"/>
    </xf>
    <xf numFmtId="0" fontId="16" fillId="0" borderId="0" xfId="3" applyFont="1" applyAlignment="1" applyProtection="1">
      <alignment horizontal="justify" vertical="top" wrapText="1"/>
      <protection hidden="1"/>
    </xf>
    <xf numFmtId="0" fontId="5" fillId="0" borderId="0" xfId="3"/>
    <xf numFmtId="0" fontId="16" fillId="0" borderId="0" xfId="3" applyFont="1" applyAlignment="1" applyProtection="1">
      <alignment wrapText="1"/>
      <protection hidden="1"/>
    </xf>
    <xf numFmtId="0" fontId="4" fillId="0" borderId="0" xfId="3" applyFont="1" applyAlignment="1" applyProtection="1">
      <alignment horizontal="left"/>
      <protection hidden="1"/>
    </xf>
    <xf numFmtId="0" fontId="5" fillId="0" borderId="0" xfId="3" applyProtection="1">
      <protection locked="0" hidden="1"/>
    </xf>
    <xf numFmtId="0" fontId="5" fillId="0" borderId="0" xfId="3" applyAlignment="1" applyProtection="1">
      <alignment horizontal="justify" vertical="top" wrapText="1"/>
      <protection hidden="1"/>
    </xf>
    <xf numFmtId="0" fontId="5" fillId="0" borderId="4" xfId="3" applyBorder="1" applyAlignment="1">
      <alignment vertical="top" wrapText="1"/>
    </xf>
    <xf numFmtId="0" fontId="4" fillId="0" borderId="0" xfId="3" applyFont="1" applyProtection="1">
      <protection locked="0" hidden="1"/>
    </xf>
    <xf numFmtId="0" fontId="4" fillId="0" borderId="1" xfId="3" applyFont="1" applyBorder="1" applyAlignment="1" applyProtection="1">
      <alignment horizontal="justify" vertical="top" wrapText="1"/>
      <protection hidden="1"/>
    </xf>
    <xf numFmtId="0" fontId="4" fillId="0" borderId="0" xfId="0" applyFont="1" applyAlignment="1">
      <alignment vertical="center" wrapText="1"/>
    </xf>
    <xf numFmtId="0" fontId="25" fillId="0" borderId="0" xfId="0" applyFont="1" applyAlignment="1" applyProtection="1">
      <alignment horizontal="center" vertical="center"/>
      <protection hidden="1"/>
    </xf>
    <xf numFmtId="0" fontId="4" fillId="0" borderId="0" xfId="0" applyFont="1" applyAlignment="1" applyProtection="1">
      <alignment vertical="center" wrapText="1"/>
      <protection locked="0" hidden="1"/>
    </xf>
    <xf numFmtId="0" fontId="4" fillId="0" borderId="0" xfId="0" applyFont="1" applyAlignment="1" applyProtection="1">
      <alignment horizontal="left" vertical="center" wrapText="1"/>
      <protection hidden="1"/>
    </xf>
    <xf numFmtId="49" fontId="4" fillId="2" borderId="0" xfId="0" applyNumberFormat="1" applyFont="1" applyFill="1" applyAlignment="1" applyProtection="1">
      <alignment horizontal="left" vertical="center"/>
      <protection locked="0"/>
    </xf>
    <xf numFmtId="0" fontId="4" fillId="0" borderId="0" xfId="0" applyFont="1" applyAlignment="1" applyProtection="1">
      <alignment vertical="center" wrapText="1"/>
      <protection hidden="1"/>
    </xf>
    <xf numFmtId="0" fontId="4" fillId="5" borderId="0" xfId="0" applyFont="1" applyFill="1" applyAlignment="1" applyProtection="1">
      <alignment horizontal="center"/>
      <protection hidden="1"/>
    </xf>
    <xf numFmtId="0" fontId="4" fillId="4" borderId="0" xfId="0" applyFont="1" applyFill="1" applyAlignment="1" applyProtection="1">
      <alignment vertical="center" wrapText="1"/>
      <protection hidden="1"/>
    </xf>
    <xf numFmtId="0" fontId="22" fillId="4" borderId="0" xfId="0" applyFont="1" applyFill="1" applyAlignment="1" applyProtection="1">
      <alignment vertical="center"/>
      <protection hidden="1"/>
    </xf>
    <xf numFmtId="0" fontId="22" fillId="0" borderId="0" xfId="0" applyFont="1" applyAlignment="1" applyProtection="1">
      <alignment vertical="center"/>
      <protection hidden="1"/>
    </xf>
    <xf numFmtId="49" fontId="0" fillId="2" borderId="0" xfId="0" applyNumberFormat="1" applyFill="1" applyAlignment="1">
      <alignment horizontal="center"/>
    </xf>
    <xf numFmtId="0" fontId="5" fillId="2" borderId="0" xfId="0" applyFont="1" applyFill="1" applyAlignment="1">
      <alignment horizontal="center"/>
    </xf>
    <xf numFmtId="0" fontId="0" fillId="6" borderId="0" xfId="0" applyFill="1" applyAlignment="1">
      <alignment vertical="center"/>
    </xf>
    <xf numFmtId="0" fontId="23" fillId="7" borderId="0" xfId="0" applyFont="1" applyFill="1" applyAlignment="1">
      <alignment horizontal="left" vertical="center"/>
    </xf>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23" fillId="7" borderId="0" xfId="0" applyFont="1" applyFill="1" applyAlignment="1">
      <alignment horizontal="left" vertical="center" wrapText="1"/>
    </xf>
    <xf numFmtId="0" fontId="23" fillId="7" borderId="0" xfId="0" applyFont="1" applyFill="1" applyAlignment="1">
      <alignment horizontal="left" vertical="center"/>
    </xf>
    <xf numFmtId="0" fontId="0" fillId="0" borderId="0" xfId="0" applyAlignment="1">
      <alignment horizontal="left" vertical="center"/>
    </xf>
    <xf numFmtId="0" fontId="11" fillId="6" borderId="0" xfId="0" applyFont="1" applyFill="1" applyAlignment="1">
      <alignment horizontal="left" vertical="center" wrapText="1"/>
    </xf>
    <xf numFmtId="0" fontId="11" fillId="6" borderId="0" xfId="0" applyFont="1" applyFill="1" applyAlignment="1">
      <alignment horizontal="left" vertical="center"/>
    </xf>
    <xf numFmtId="1" fontId="4" fillId="2" borderId="0" xfId="0" applyNumberFormat="1" applyFont="1" applyFill="1" applyAlignment="1" applyProtection="1">
      <alignment horizontal="left" vertical="center"/>
      <protection hidden="1"/>
    </xf>
    <xf numFmtId="0" fontId="4" fillId="4" borderId="0" xfId="0" applyFont="1" applyFill="1" applyAlignment="1" applyProtection="1">
      <alignment horizontal="center"/>
      <protection hidden="1"/>
    </xf>
    <xf numFmtId="0" fontId="4" fillId="4" borderId="0" xfId="0" applyFont="1" applyFill="1" applyAlignment="1" applyProtection="1">
      <alignment vertical="center" wrapText="1"/>
      <protection locked="0" hidden="1"/>
    </xf>
    <xf numFmtId="0" fontId="4" fillId="4" borderId="0" xfId="0" applyFont="1" applyFill="1" applyAlignment="1" applyProtection="1">
      <alignment vertical="center" wrapText="1"/>
      <protection locked="0"/>
    </xf>
    <xf numFmtId="0" fontId="4" fillId="4" borderId="0" xfId="0" applyFont="1" applyFill="1" applyAlignment="1" applyProtection="1">
      <alignment horizontal="left" vertical="center" wrapText="1"/>
      <protection hidden="1"/>
    </xf>
    <xf numFmtId="0" fontId="1" fillId="0" borderId="0" xfId="1" applyFill="1" applyBorder="1" applyAlignment="1" applyProtection="1">
      <alignment horizontal="left"/>
      <protection hidden="1"/>
    </xf>
    <xf numFmtId="0" fontId="22" fillId="0" borderId="0" xfId="0" applyFont="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22" fillId="4" borderId="0" xfId="0" applyFont="1" applyFill="1" applyAlignment="1" applyProtection="1">
      <alignment horizontal="center" vertical="center"/>
      <protection hidden="1"/>
    </xf>
    <xf numFmtId="0" fontId="17" fillId="0" borderId="0" xfId="0" applyFont="1" applyAlignment="1" applyProtection="1">
      <alignment horizontal="center" vertical="center"/>
      <protection hidden="1"/>
    </xf>
    <xf numFmtId="0" fontId="9" fillId="0" borderId="0" xfId="0" applyFont="1" applyAlignment="1" applyProtection="1">
      <alignment horizontal="left"/>
      <protection hidden="1"/>
    </xf>
    <xf numFmtId="0" fontId="4" fillId="0" borderId="0" xfId="0" applyFont="1" applyAlignment="1" applyProtection="1">
      <alignment horizontal="left" vertical="center" wrapText="1"/>
      <protection hidden="1"/>
    </xf>
    <xf numFmtId="0" fontId="4" fillId="0" borderId="0" xfId="0" applyFont="1" applyAlignment="1" applyProtection="1">
      <alignment horizontal="center" vertical="center"/>
      <protection hidden="1"/>
    </xf>
    <xf numFmtId="49" fontId="4" fillId="2" borderId="0" xfId="0" applyNumberFormat="1" applyFont="1" applyFill="1" applyAlignment="1" applyProtection="1">
      <alignment horizontal="left" vertical="center"/>
      <protection locked="0"/>
    </xf>
    <xf numFmtId="0" fontId="4" fillId="0" borderId="0" xfId="0" applyFont="1" applyAlignment="1">
      <alignment horizontal="left" vertical="center" wrapText="1"/>
    </xf>
    <xf numFmtId="0" fontId="4" fillId="2" borderId="0" xfId="0" applyFont="1" applyFill="1" applyAlignment="1" applyProtection="1">
      <alignment horizontal="left"/>
      <protection locked="0"/>
    </xf>
    <xf numFmtId="0" fontId="8" fillId="0" borderId="0" xfId="5" applyFont="1" applyAlignment="1">
      <alignment horizontal="left" vertical="center"/>
    </xf>
    <xf numFmtId="0" fontId="5" fillId="0" borderId="0" xfId="5" applyAlignment="1">
      <alignment vertical="center"/>
    </xf>
    <xf numFmtId="0" fontId="5" fillId="0" borderId="0" xfId="5" applyAlignment="1">
      <alignment horizontal="left" vertical="center" wrapText="1"/>
    </xf>
    <xf numFmtId="0" fontId="5" fillId="0" borderId="0" xfId="5" applyAlignment="1">
      <alignment horizontal="left" vertical="center"/>
    </xf>
    <xf numFmtId="0" fontId="5" fillId="0" borderId="0" xfId="5"/>
    <xf numFmtId="0" fontId="8" fillId="0" borderId="0" xfId="5" applyFont="1" applyAlignment="1">
      <alignment vertical="center"/>
    </xf>
    <xf numFmtId="0" fontId="4" fillId="0" borderId="0" xfId="5" applyFont="1" applyAlignment="1">
      <alignment vertical="center"/>
    </xf>
    <xf numFmtId="0" fontId="4" fillId="0" borderId="0" xfId="5" applyFont="1" applyAlignment="1">
      <alignment horizontal="left" vertical="center" wrapText="1"/>
    </xf>
    <xf numFmtId="0" fontId="4" fillId="0" borderId="0" xfId="5" applyFont="1" applyAlignment="1">
      <alignment horizontal="left" vertical="center"/>
    </xf>
    <xf numFmtId="0" fontId="4" fillId="0" borderId="0" xfId="5" applyFont="1" applyAlignment="1">
      <alignment horizontal="left"/>
    </xf>
    <xf numFmtId="0" fontId="4" fillId="0" borderId="0" xfId="5" applyFont="1"/>
    <xf numFmtId="0" fontId="8" fillId="3" borderId="0" xfId="5" applyFont="1" applyFill="1" applyAlignment="1">
      <alignment horizontal="left"/>
    </xf>
    <xf numFmtId="0" fontId="4" fillId="3" borderId="0" xfId="5" applyFont="1" applyFill="1"/>
    <xf numFmtId="0" fontId="4" fillId="3" borderId="0" xfId="5" applyFont="1" applyFill="1" applyAlignment="1">
      <alignment vertical="center"/>
    </xf>
    <xf numFmtId="0" fontId="14" fillId="3" borderId="0" xfId="1" applyFont="1" applyFill="1" applyAlignment="1" applyProtection="1">
      <alignment horizontal="justify" vertical="center"/>
    </xf>
    <xf numFmtId="0" fontId="8" fillId="3" borderId="5" xfId="5" applyFont="1" applyFill="1" applyBorder="1" applyAlignment="1">
      <alignment horizontal="left" vertical="center" wrapText="1"/>
    </xf>
    <xf numFmtId="0" fontId="4" fillId="3" borderId="5" xfId="5" applyFont="1" applyFill="1" applyBorder="1" applyAlignment="1">
      <alignment horizontal="left" vertical="center"/>
    </xf>
    <xf numFmtId="0" fontId="4" fillId="3" borderId="0" xfId="5" applyFont="1" applyFill="1" applyAlignment="1">
      <alignment horizontal="left" vertical="center"/>
    </xf>
    <xf numFmtId="0" fontId="4" fillId="3" borderId="2" xfId="5" applyFont="1" applyFill="1" applyBorder="1" applyAlignment="1">
      <alignment horizontal="left" vertical="top" wrapText="1"/>
    </xf>
    <xf numFmtId="0" fontId="4" fillId="3" borderId="2" xfId="5" applyFont="1" applyFill="1" applyBorder="1" applyAlignment="1">
      <alignment horizontal="center" vertical="top" wrapText="1"/>
    </xf>
    <xf numFmtId="2" fontId="22" fillId="3" borderId="2" xfId="5" applyNumberFormat="1" applyFont="1" applyFill="1" applyBorder="1" applyAlignment="1">
      <alignment horizontal="center" vertical="top" wrapText="1"/>
    </xf>
    <xf numFmtId="0" fontId="4" fillId="3" borderId="0" xfId="5" applyFont="1" applyFill="1" applyAlignment="1">
      <alignment horizontal="left" wrapText="1"/>
    </xf>
    <xf numFmtId="0" fontId="4" fillId="3" borderId="0" xfId="5" applyFont="1" applyFill="1" applyAlignment="1">
      <alignment horizontal="left"/>
    </xf>
    <xf numFmtId="164" fontId="22" fillId="3" borderId="2" xfId="5" applyNumberFormat="1" applyFont="1" applyFill="1" applyBorder="1" applyAlignment="1">
      <alignment horizontal="center" vertical="top" wrapText="1"/>
    </xf>
    <xf numFmtId="0" fontId="9" fillId="0" borderId="0" xfId="5" applyFont="1" applyAlignment="1">
      <alignment horizontal="left" vertical="center"/>
    </xf>
    <xf numFmtId="0" fontId="5" fillId="3" borderId="0" xfId="5" applyFill="1" applyAlignment="1">
      <alignment vertical="center"/>
    </xf>
    <xf numFmtId="0" fontId="5" fillId="3" borderId="0" xfId="5" applyFill="1" applyAlignment="1">
      <alignment horizontal="left" vertical="center" wrapText="1"/>
    </xf>
    <xf numFmtId="0" fontId="5" fillId="3" borderId="0" xfId="5" applyFill="1" applyAlignment="1">
      <alignment horizontal="left" wrapText="1"/>
    </xf>
    <xf numFmtId="0" fontId="5" fillId="3" borderId="0" xfId="5" applyFill="1"/>
  </cellXfs>
  <cellStyles count="6">
    <cellStyle name="Hyperlink 2" xfId="2" xr:uid="{00000000-0005-0000-0000-000001000000}"/>
    <cellStyle name="Link" xfId="1" builtinId="8"/>
    <cellStyle name="Standard" xfId="0" builtinId="0"/>
    <cellStyle name="Standard 2" xfId="3" xr:uid="{00000000-0005-0000-0000-000003000000}"/>
    <cellStyle name="Standard 2 2" xfId="5" xr:uid="{97DBDA55-7434-4589-8116-ABF46C03B9FE}"/>
    <cellStyle name="Standard 3" xfId="4" xr:uid="{00000000-0005-0000-0000-000004000000}"/>
  </cellStyles>
  <dxfs count="44">
    <dxf>
      <fill>
        <patternFill>
          <bgColor indexed="43"/>
        </patternFill>
      </fill>
    </dxf>
    <dxf>
      <fill>
        <patternFill>
          <bgColor indexed="43"/>
        </patternFill>
      </fill>
    </dxf>
    <dxf>
      <fill>
        <patternFill>
          <bgColor indexed="43"/>
        </patternFill>
      </fill>
    </dxf>
    <dxf>
      <font>
        <color theme="0"/>
        <name val="Cambria"/>
        <scheme val="none"/>
      </font>
    </dxf>
    <dxf>
      <font>
        <color theme="0"/>
        <name val="Cambria"/>
        <scheme val="none"/>
      </font>
    </dxf>
    <dxf>
      <font>
        <color theme="0"/>
        <name val="Cambria"/>
        <scheme val="none"/>
      </font>
    </dxf>
    <dxf>
      <font>
        <color theme="0"/>
        <name val="Cambria"/>
        <scheme val="none"/>
      </font>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theme" Target="theme/theme1.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25" dropStyle="combo" dx="18" fmlaLink="RelativeDichte!$B$1" fmlaRange="RelativeDichte!$B$3:$B$18" sel="16" val="0"/>
</file>

<file path=xl/ctrlProps/ctrlProp10.xml><?xml version="1.0" encoding="utf-8"?>
<formControlPr xmlns="http://schemas.microsoft.com/office/spreadsheetml/2009/9/main" objectType="Drop" dropLines="25" dropStyle="combo" dx="18" fmlaLink="'Sac-Glu-Fru'!$D$1" fmlaRange="'Sac-Glu-Fru'!$B$3:$B$29" sel="27" val="2"/>
</file>

<file path=xl/ctrlProps/ctrlProp11.xml><?xml version="1.0" encoding="utf-8"?>
<formControlPr xmlns="http://schemas.microsoft.com/office/spreadsheetml/2009/9/main" objectType="Drop" dropLines="25" dropStyle="combo" dx="18" fmlaLink="'Sac-Glu-Fru'!$E$1" fmlaRange="'Sac-Glu-Fru'!$B$3:$B$29" sel="27" val="2"/>
</file>

<file path=xl/ctrlProps/ctrlProp2.xml><?xml version="1.0" encoding="utf-8"?>
<formControlPr xmlns="http://schemas.microsoft.com/office/spreadsheetml/2009/9/main" objectType="Drop" dropLines="25" dropStyle="combo" dx="18" fmlaLink="Alkohol!$B$1" fmlaRange="Alkohol!$B$3:$B$31" sel="29" val="4"/>
</file>

<file path=xl/ctrlProps/ctrlProp3.xml><?xml version="1.0" encoding="utf-8"?>
<formControlPr xmlns="http://schemas.microsoft.com/office/spreadsheetml/2009/9/main" objectType="Drop" dropLines="25" dropStyle="combo" dx="18" fmlaLink="Parameter3a!$B$1" fmlaRange="Parameter3a!$B$3:$B$24" sel="22" val="0"/>
</file>

<file path=xl/ctrlProps/ctrlProp4.xml><?xml version="1.0" encoding="utf-8"?>
<formControlPr xmlns="http://schemas.microsoft.com/office/spreadsheetml/2009/9/main" objectType="Drop" dropLines="25" dropStyle="combo" dx="18" fmlaLink="Parameter4!$B$1" fmlaRange="Parameter4!$B$3:$B$19" sel="17" val="0"/>
</file>

<file path=xl/ctrlProps/ctrlProp5.xml><?xml version="1.0" encoding="utf-8"?>
<formControlPr xmlns="http://schemas.microsoft.com/office/spreadsheetml/2009/9/main" objectType="Drop" dropLines="3" dropStyle="combo" dx="18" fmlaLink="Parameter3c!$B$1" fmlaRange="Parameter3c!$B$3:$B$5" sel="3" val="0"/>
</file>

<file path=xl/ctrlProps/ctrlProp6.xml><?xml version="1.0" encoding="utf-8"?>
<formControlPr xmlns="http://schemas.microsoft.com/office/spreadsheetml/2009/9/main" objectType="Drop" dropLines="25" dropStyle="combo" dx="18" fmlaLink="Parameter3b!$B$1" fmlaRange="Parameter3b!$B$3:$B$10" sel="8" val="0"/>
</file>

<file path=xl/ctrlProps/ctrlProp7.xml><?xml version="1.0" encoding="utf-8"?>
<formControlPr xmlns="http://schemas.microsoft.com/office/spreadsheetml/2009/9/main" objectType="Drop" dropLines="15" dropStyle="combo" dx="18" fmlaLink="Teilnehmerdaten!$D$4" fmlaRange="Teilnehmerdaten!$G$5:$G$6" sel="2" val="0"/>
</file>

<file path=xl/ctrlProps/ctrlProp8.xml><?xml version="1.0" encoding="utf-8"?>
<formControlPr xmlns="http://schemas.microsoft.com/office/spreadsheetml/2009/9/main" objectType="Drop" dropLines="25" dropStyle="combo" dx="18" fmlaLink="Extrakt!$B$1" fmlaRange="Extrakt!$B$3:$B$27" sel="25" val="0"/>
</file>

<file path=xl/ctrlProps/ctrlProp9.xml><?xml version="1.0" encoding="utf-8"?>
<formControlPr xmlns="http://schemas.microsoft.com/office/spreadsheetml/2009/9/main" objectType="Drop" dropLines="25" dropStyle="combo" dx="18" fmlaLink="'Sac-Glu-Fru'!$C$1" fmlaRange="'Sac-Glu-Fru'!$B$3:$B$29" sel="27" val="2"/>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13408" name="Picture 1">
          <a:extLst>
            <a:ext uri="{FF2B5EF4-FFF2-40B4-BE49-F238E27FC236}">
              <a16:creationId xmlns:a16="http://schemas.microsoft.com/office/drawing/2014/main" id="{00000000-0008-0000-0100-0000603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89917" cy="73842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44</xdr:row>
          <xdr:rowOff>16933</xdr:rowOff>
        </xdr:from>
        <xdr:to>
          <xdr:col>8</xdr:col>
          <xdr:colOff>0</xdr:colOff>
          <xdr:row>44</xdr:row>
          <xdr:rowOff>304800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16933</xdr:rowOff>
        </xdr:from>
        <xdr:to>
          <xdr:col>8</xdr:col>
          <xdr:colOff>0</xdr:colOff>
          <xdr:row>46</xdr:row>
          <xdr:rowOff>304800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48</xdr:row>
          <xdr:rowOff>84667</xdr:rowOff>
        </xdr:from>
        <xdr:to>
          <xdr:col>8</xdr:col>
          <xdr:colOff>0</xdr:colOff>
          <xdr:row>48</xdr:row>
          <xdr:rowOff>364067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16933</xdr:rowOff>
        </xdr:from>
        <xdr:to>
          <xdr:col>8</xdr:col>
          <xdr:colOff>0</xdr:colOff>
          <xdr:row>53</xdr:row>
          <xdr:rowOff>304800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38100</xdr:rowOff>
        </xdr:from>
        <xdr:to>
          <xdr:col>1</xdr:col>
          <xdr:colOff>541867</xdr:colOff>
          <xdr:row>51</xdr:row>
          <xdr:rowOff>0</xdr:rowOff>
        </xdr:to>
        <xdr:sp macro="" textlink="">
          <xdr:nvSpPr>
            <xdr:cNvPr id="2104" name="Drop Down 56" hidden="1">
              <a:extLst>
                <a:ext uri="{63B3BB69-23CF-44E3-9099-C40C66FF867C}">
                  <a14:compatExt spid="_x0000_s2104"/>
                </a:ext>
                <a:ext uri="{FF2B5EF4-FFF2-40B4-BE49-F238E27FC236}">
                  <a16:creationId xmlns:a16="http://schemas.microsoft.com/office/drawing/2014/main" id="{00000000-0008-0000-08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38100</xdr:rowOff>
        </xdr:from>
        <xdr:to>
          <xdr:col>8</xdr:col>
          <xdr:colOff>0</xdr:colOff>
          <xdr:row>51</xdr:row>
          <xdr:rowOff>304800</xdr:rowOff>
        </xdr:to>
        <xdr:sp macro="" textlink="">
          <xdr:nvSpPr>
            <xdr:cNvPr id="2116" name="Drop Down 68" hidden="1">
              <a:extLst>
                <a:ext uri="{63B3BB69-23CF-44E3-9099-C40C66FF867C}">
                  <a14:compatExt spid="_x0000_s2116"/>
                </a:ext>
                <a:ext uri="{FF2B5EF4-FFF2-40B4-BE49-F238E27FC236}">
                  <a16:creationId xmlns:a16="http://schemas.microsoft.com/office/drawing/2014/main" id="{00000000-0008-0000-08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105833</xdr:rowOff>
        </xdr:from>
        <xdr:to>
          <xdr:col>6</xdr:col>
          <xdr:colOff>897467</xdr:colOff>
          <xdr:row>14</xdr:row>
          <xdr:rowOff>381000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8467</xdr:rowOff>
        </xdr:from>
        <xdr:to>
          <xdr:col>8</xdr:col>
          <xdr:colOff>0</xdr:colOff>
          <xdr:row>58</xdr:row>
          <xdr:rowOff>287867</xdr:rowOff>
        </xdr:to>
        <xdr:sp macro="" textlink="">
          <xdr:nvSpPr>
            <xdr:cNvPr id="2153" name="Drop Down 105" hidden="1">
              <a:extLst>
                <a:ext uri="{63B3BB69-23CF-44E3-9099-C40C66FF867C}">
                  <a14:compatExt spid="_x0000_s2153"/>
                </a:ext>
                <a:ext uri="{FF2B5EF4-FFF2-40B4-BE49-F238E27FC236}">
                  <a16:creationId xmlns:a16="http://schemas.microsoft.com/office/drawing/2014/main" id="{00000000-0008-0000-08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60</xdr:row>
          <xdr:rowOff>8467</xdr:rowOff>
        </xdr:from>
        <xdr:to>
          <xdr:col>8</xdr:col>
          <xdr:colOff>0</xdr:colOff>
          <xdr:row>60</xdr:row>
          <xdr:rowOff>287867</xdr:rowOff>
        </xdr:to>
        <xdr:sp macro="" textlink="">
          <xdr:nvSpPr>
            <xdr:cNvPr id="2154" name="Drop Down 106" hidden="1">
              <a:extLst>
                <a:ext uri="{63B3BB69-23CF-44E3-9099-C40C66FF867C}">
                  <a14:compatExt spid="_x0000_s2154"/>
                </a:ext>
                <a:ext uri="{FF2B5EF4-FFF2-40B4-BE49-F238E27FC236}">
                  <a16:creationId xmlns:a16="http://schemas.microsoft.com/office/drawing/2014/main" id="{00000000-0008-0000-0800-00006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8467</xdr:rowOff>
        </xdr:from>
        <xdr:to>
          <xdr:col>8</xdr:col>
          <xdr:colOff>0</xdr:colOff>
          <xdr:row>62</xdr:row>
          <xdr:rowOff>287867</xdr:rowOff>
        </xdr:to>
        <xdr:sp macro="" textlink="">
          <xdr:nvSpPr>
            <xdr:cNvPr id="2155" name="Drop Down 107" hidden="1">
              <a:extLst>
                <a:ext uri="{63B3BB69-23CF-44E3-9099-C40C66FF867C}">
                  <a14:compatExt spid="_x0000_s2155"/>
                </a:ext>
                <a:ext uri="{FF2B5EF4-FFF2-40B4-BE49-F238E27FC236}">
                  <a16:creationId xmlns:a16="http://schemas.microsoft.com/office/drawing/2014/main" id="{00000000-0008-0000-0800-00006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64</xdr:row>
          <xdr:rowOff>8467</xdr:rowOff>
        </xdr:from>
        <xdr:to>
          <xdr:col>8</xdr:col>
          <xdr:colOff>0</xdr:colOff>
          <xdr:row>64</xdr:row>
          <xdr:rowOff>287867</xdr:rowOff>
        </xdr:to>
        <xdr:sp macro="" textlink="">
          <xdr:nvSpPr>
            <xdr:cNvPr id="2156" name="Drop Down 108" hidden="1">
              <a:extLst>
                <a:ext uri="{63B3BB69-23CF-44E3-9099-C40C66FF867C}">
                  <a14:compatExt spid="_x0000_s2156"/>
                </a:ext>
                <a:ext uri="{FF2B5EF4-FFF2-40B4-BE49-F238E27FC236}">
                  <a16:creationId xmlns:a16="http://schemas.microsoft.com/office/drawing/2014/main" id="{00000000-0008-0000-08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Daten\TABELLEN\LVU\Ergebnistabellen\2023\ungeschuetzt\2023-06-ungesch&#252;tzt.xlsx" TargetMode="External"/><Relationship Id="rId1" Type="http://schemas.openxmlformats.org/officeDocument/2006/relationships/externalLinkPath" Target="/Daten/TABELLEN/LVU/Ergebnistabellen/2023/ungeschuetzt/2023-06-ungesch&#252;tzt.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ints1"/>
      <sheetName val="Reporting"/>
      <sheetName val="Auswertung"/>
      <sheetName val="Datenübernahme"/>
      <sheetName val="Signifikanz"/>
      <sheetName val="Ausfüllhinweise"/>
      <sheetName val="Kontakt"/>
      <sheetName val="Teilnehmerdaten"/>
      <sheetName val="Ergebnisse"/>
      <sheetName val="Mitteilungen"/>
      <sheetName val="Weinsäure"/>
      <sheetName val="Sulfat"/>
      <sheetName val="LoeslichTrocken"/>
      <sheetName val="Dichte"/>
      <sheetName val="pH-Wert"/>
      <sheetName val="Gesamtsäure"/>
      <sheetName val="Glucose"/>
      <sheetName val="Fructose"/>
      <sheetName val="Saccharose"/>
      <sheetName val="Asche"/>
      <sheetName val="Elemente"/>
      <sheetName val="Phosphat"/>
      <sheetName val="Aepfelsäure"/>
      <sheetName val="Ascorbinsäure"/>
      <sheetName val="Citronensäure"/>
      <sheetName val="IsoCitronensäure"/>
      <sheetName val="Prolin"/>
      <sheetName val="Formolzahl"/>
      <sheetName val="HesperidinNaringin"/>
      <sheetName val="Sorbit"/>
      <sheetName val="Ethano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8.bin"/><Relationship Id="rId16" Type="http://schemas.openxmlformats.org/officeDocument/2006/relationships/comments" Target="../comments3.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1015625" defaultRowHeight="14" x14ac:dyDescent="0.45"/>
  <cols>
    <col min="1" max="2" width="27.64453125" customWidth="1"/>
    <col min="3" max="3" width="30.41015625" customWidth="1"/>
  </cols>
  <sheetData>
    <row r="1" spans="1:3" ht="30.75" customHeight="1" x14ac:dyDescent="0.45">
      <c r="A1" s="99" t="s">
        <v>114</v>
      </c>
      <c r="B1" s="100"/>
      <c r="C1" s="100"/>
    </row>
    <row r="2" spans="1:3" ht="51.75" customHeight="1" x14ac:dyDescent="0.45">
      <c r="A2" s="101" t="s">
        <v>115</v>
      </c>
      <c r="B2" s="102"/>
      <c r="C2" s="102"/>
    </row>
    <row r="3" spans="1:3" ht="74.25" customHeight="1" x14ac:dyDescent="0.45">
      <c r="A3" s="101" t="s">
        <v>143</v>
      </c>
      <c r="B3" s="101"/>
      <c r="C3" s="101"/>
    </row>
    <row r="4" spans="1:3" ht="80.45" customHeight="1" x14ac:dyDescent="0.6">
      <c r="A4" s="101" t="s">
        <v>145</v>
      </c>
      <c r="B4" s="102"/>
      <c r="C4" s="102"/>
    </row>
    <row r="5" spans="1:3" ht="30.35" customHeight="1" x14ac:dyDescent="0.5">
      <c r="A5" s="103"/>
      <c r="B5" s="103"/>
      <c r="C5" s="103"/>
    </row>
    <row r="6" spans="1:3" ht="30.35" customHeight="1" x14ac:dyDescent="0.45">
      <c r="A6" s="33" t="s">
        <v>116</v>
      </c>
    </row>
    <row r="7" spans="1:3" ht="54" customHeight="1" x14ac:dyDescent="0.45">
      <c r="A7" s="97" t="s">
        <v>117</v>
      </c>
      <c r="B7" s="98"/>
      <c r="C7" s="98"/>
    </row>
    <row r="9" spans="1:3" x14ac:dyDescent="0.45">
      <c r="A9" s="34" t="s">
        <v>118</v>
      </c>
      <c r="B9" s="34" t="s">
        <v>119</v>
      </c>
    </row>
    <row r="10" spans="1:3" ht="15.35" x14ac:dyDescent="0.45">
      <c r="A10" s="31">
        <v>1379</v>
      </c>
      <c r="B10" s="31">
        <v>1380</v>
      </c>
    </row>
    <row r="11" spans="1:3" ht="15.35" x14ac:dyDescent="0.45">
      <c r="A11" s="31">
        <v>179.34</v>
      </c>
      <c r="B11" s="31">
        <v>179</v>
      </c>
    </row>
    <row r="12" spans="1:3" ht="15.35" x14ac:dyDescent="0.45">
      <c r="A12" s="31">
        <v>80.12</v>
      </c>
      <c r="B12" s="31">
        <v>80.099999999999994</v>
      </c>
    </row>
    <row r="13" spans="1:3" ht="15.35" x14ac:dyDescent="0.45">
      <c r="A13" s="31">
        <v>7.8</v>
      </c>
      <c r="B13" s="32">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20</v>
      </c>
      <c r="H1" s="64">
        <f>COUNTA(A2:G38)</f>
        <v>0</v>
      </c>
    </row>
    <row r="2" spans="1:8" x14ac:dyDescent="0.5">
      <c r="A2" s="125"/>
      <c r="B2" s="125"/>
      <c r="C2" s="125"/>
      <c r="D2" s="125"/>
      <c r="E2" s="125"/>
      <c r="F2" s="125"/>
      <c r="G2" s="125"/>
    </row>
    <row r="3" spans="1:8" x14ac:dyDescent="0.5">
      <c r="A3" s="125"/>
      <c r="B3" s="125"/>
      <c r="C3" s="125"/>
      <c r="D3" s="125"/>
      <c r="E3" s="125"/>
      <c r="F3" s="125"/>
      <c r="G3" s="125"/>
    </row>
    <row r="4" spans="1:8" x14ac:dyDescent="0.5">
      <c r="A4" s="125"/>
      <c r="B4" s="125"/>
      <c r="C4" s="125"/>
      <c r="D4" s="125"/>
      <c r="E4" s="125"/>
      <c r="F4" s="125"/>
      <c r="G4" s="125"/>
    </row>
    <row r="5" spans="1:8" x14ac:dyDescent="0.5">
      <c r="A5" s="125"/>
      <c r="B5" s="125"/>
      <c r="C5" s="125"/>
      <c r="D5" s="125"/>
      <c r="E5" s="125"/>
      <c r="F5" s="125"/>
      <c r="G5" s="125"/>
    </row>
    <row r="6" spans="1:8" x14ac:dyDescent="0.5">
      <c r="A6" s="125"/>
      <c r="B6" s="125"/>
      <c r="C6" s="125"/>
      <c r="D6" s="125"/>
      <c r="E6" s="125"/>
      <c r="F6" s="125"/>
      <c r="G6" s="125"/>
    </row>
    <row r="7" spans="1:8" x14ac:dyDescent="0.5">
      <c r="A7" s="125"/>
      <c r="B7" s="125"/>
      <c r="C7" s="125"/>
      <c r="D7" s="125"/>
      <c r="E7" s="125"/>
      <c r="F7" s="125"/>
      <c r="G7" s="125"/>
    </row>
    <row r="8" spans="1:8" x14ac:dyDescent="0.5">
      <c r="A8" s="125"/>
      <c r="B8" s="125"/>
      <c r="C8" s="125"/>
      <c r="D8" s="125"/>
      <c r="E8" s="125"/>
      <c r="F8" s="125"/>
      <c r="G8" s="125"/>
    </row>
    <row r="9" spans="1:8" x14ac:dyDescent="0.5">
      <c r="A9" s="125"/>
      <c r="B9" s="125"/>
      <c r="C9" s="125"/>
      <c r="D9" s="125"/>
      <c r="E9" s="125"/>
      <c r="F9" s="125"/>
      <c r="G9" s="125"/>
    </row>
    <row r="10" spans="1:8" x14ac:dyDescent="0.5">
      <c r="A10" s="125"/>
      <c r="B10" s="125"/>
      <c r="C10" s="125"/>
      <c r="D10" s="125"/>
      <c r="E10" s="125"/>
      <c r="F10" s="125"/>
      <c r="G10" s="125"/>
    </row>
    <row r="11" spans="1:8" x14ac:dyDescent="0.5">
      <c r="A11" s="125"/>
      <c r="B11" s="125"/>
      <c r="C11" s="125"/>
      <c r="D11" s="125"/>
      <c r="E11" s="125"/>
      <c r="F11" s="125"/>
      <c r="G11" s="125"/>
    </row>
    <row r="12" spans="1:8" x14ac:dyDescent="0.5">
      <c r="A12" s="125"/>
      <c r="B12" s="125"/>
      <c r="C12" s="125"/>
      <c r="D12" s="125"/>
      <c r="E12" s="125"/>
      <c r="F12" s="125"/>
      <c r="G12" s="125"/>
    </row>
    <row r="13" spans="1:8" x14ac:dyDescent="0.5">
      <c r="A13" s="125"/>
      <c r="B13" s="125"/>
      <c r="C13" s="125"/>
      <c r="D13" s="125"/>
      <c r="E13" s="125"/>
      <c r="F13" s="125"/>
      <c r="G13" s="125"/>
    </row>
    <row r="14" spans="1:8" x14ac:dyDescent="0.5">
      <c r="A14" s="125"/>
      <c r="B14" s="125"/>
      <c r="C14" s="125"/>
      <c r="D14" s="125"/>
      <c r="E14" s="125"/>
      <c r="F14" s="125"/>
      <c r="G14" s="125"/>
    </row>
    <row r="15" spans="1:8" x14ac:dyDescent="0.5">
      <c r="A15" s="125"/>
      <c r="B15" s="125"/>
      <c r="C15" s="125"/>
      <c r="D15" s="125"/>
      <c r="E15" s="125"/>
      <c r="F15" s="125"/>
      <c r="G15" s="125"/>
    </row>
    <row r="16" spans="1:8" x14ac:dyDescent="0.5">
      <c r="A16" s="125"/>
      <c r="B16" s="125"/>
      <c r="C16" s="125"/>
      <c r="D16" s="125"/>
      <c r="E16" s="125"/>
      <c r="F16" s="125"/>
      <c r="G16" s="125"/>
    </row>
    <row r="17" spans="1:7" x14ac:dyDescent="0.5">
      <c r="A17" s="125"/>
      <c r="B17" s="125"/>
      <c r="C17" s="125"/>
      <c r="D17" s="125"/>
      <c r="E17" s="125"/>
      <c r="F17" s="125"/>
      <c r="G17" s="125"/>
    </row>
    <row r="18" spans="1:7" x14ac:dyDescent="0.5">
      <c r="A18" s="125"/>
      <c r="B18" s="125"/>
      <c r="C18" s="125"/>
      <c r="D18" s="125"/>
      <c r="E18" s="125"/>
      <c r="F18" s="125"/>
      <c r="G18" s="125"/>
    </row>
    <row r="19" spans="1:7" x14ac:dyDescent="0.5">
      <c r="A19" s="125"/>
      <c r="B19" s="125"/>
      <c r="C19" s="125"/>
      <c r="D19" s="125"/>
      <c r="E19" s="125"/>
      <c r="F19" s="125"/>
      <c r="G19" s="125"/>
    </row>
    <row r="20" spans="1:7" x14ac:dyDescent="0.5">
      <c r="A20" s="125"/>
      <c r="B20" s="125"/>
      <c r="C20" s="125"/>
      <c r="D20" s="125"/>
      <c r="E20" s="125"/>
      <c r="F20" s="125"/>
      <c r="G20" s="125"/>
    </row>
    <row r="21" spans="1:7" x14ac:dyDescent="0.5">
      <c r="A21" s="125"/>
      <c r="B21" s="125"/>
      <c r="C21" s="125"/>
      <c r="D21" s="125"/>
      <c r="E21" s="125"/>
      <c r="F21" s="125"/>
      <c r="G21" s="125"/>
    </row>
    <row r="22" spans="1:7" x14ac:dyDescent="0.5">
      <c r="A22" s="125"/>
      <c r="B22" s="125"/>
      <c r="C22" s="125"/>
      <c r="D22" s="125"/>
      <c r="E22" s="125"/>
      <c r="F22" s="125"/>
      <c r="G22" s="125"/>
    </row>
    <row r="23" spans="1:7" x14ac:dyDescent="0.5">
      <c r="A23" s="125"/>
      <c r="B23" s="125"/>
      <c r="C23" s="125"/>
      <c r="D23" s="125"/>
      <c r="E23" s="125"/>
      <c r="F23" s="125"/>
      <c r="G23" s="125"/>
    </row>
    <row r="24" spans="1:7" x14ac:dyDescent="0.5">
      <c r="A24" s="125"/>
      <c r="B24" s="125"/>
      <c r="C24" s="125"/>
      <c r="D24" s="125"/>
      <c r="E24" s="125"/>
      <c r="F24" s="125"/>
      <c r="G24" s="125"/>
    </row>
    <row r="25" spans="1:7" x14ac:dyDescent="0.5">
      <c r="A25" s="125"/>
      <c r="B25" s="125"/>
      <c r="C25" s="125"/>
      <c r="D25" s="125"/>
      <c r="E25" s="125"/>
      <c r="F25" s="125"/>
      <c r="G25" s="125"/>
    </row>
    <row r="26" spans="1:7" x14ac:dyDescent="0.5">
      <c r="A26" s="125"/>
      <c r="B26" s="125"/>
      <c r="C26" s="125"/>
      <c r="D26" s="125"/>
      <c r="E26" s="125"/>
      <c r="F26" s="125"/>
      <c r="G26" s="125"/>
    </row>
    <row r="27" spans="1:7" x14ac:dyDescent="0.5">
      <c r="A27" s="125"/>
      <c r="B27" s="125"/>
      <c r="C27" s="125"/>
      <c r="D27" s="125"/>
      <c r="E27" s="125"/>
      <c r="F27" s="125"/>
      <c r="G27" s="125"/>
    </row>
    <row r="28" spans="1:7" x14ac:dyDescent="0.5">
      <c r="A28" s="125"/>
      <c r="B28" s="125"/>
      <c r="C28" s="125"/>
      <c r="D28" s="125"/>
      <c r="E28" s="125"/>
      <c r="F28" s="125"/>
      <c r="G28" s="125"/>
    </row>
    <row r="29" spans="1:7" x14ac:dyDescent="0.5">
      <c r="A29" s="125"/>
      <c r="B29" s="125"/>
      <c r="C29" s="125"/>
      <c r="D29" s="125"/>
      <c r="E29" s="125"/>
      <c r="F29" s="125"/>
      <c r="G29" s="125"/>
    </row>
    <row r="30" spans="1:7" x14ac:dyDescent="0.5">
      <c r="A30" s="125"/>
      <c r="B30" s="125"/>
      <c r="C30" s="125"/>
      <c r="D30" s="125"/>
      <c r="E30" s="125"/>
      <c r="F30" s="125"/>
      <c r="G30" s="125"/>
    </row>
    <row r="31" spans="1:7" x14ac:dyDescent="0.5">
      <c r="A31" s="125"/>
      <c r="B31" s="125"/>
      <c r="C31" s="125"/>
      <c r="D31" s="125"/>
      <c r="E31" s="125"/>
      <c r="F31" s="125"/>
      <c r="G31" s="125"/>
    </row>
    <row r="32" spans="1:7" x14ac:dyDescent="0.5">
      <c r="A32" s="125"/>
      <c r="B32" s="125"/>
      <c r="C32" s="125"/>
      <c r="D32" s="125"/>
      <c r="E32" s="125"/>
      <c r="F32" s="125"/>
      <c r="G32" s="125"/>
    </row>
    <row r="33" spans="1:7" x14ac:dyDescent="0.5">
      <c r="A33" s="125"/>
      <c r="B33" s="125"/>
      <c r="C33" s="125"/>
      <c r="D33" s="125"/>
      <c r="E33" s="125"/>
      <c r="F33" s="125"/>
      <c r="G33" s="125"/>
    </row>
    <row r="34" spans="1:7" x14ac:dyDescent="0.5">
      <c r="A34" s="125"/>
      <c r="B34" s="125"/>
      <c r="C34" s="125"/>
      <c r="D34" s="125"/>
      <c r="E34" s="125"/>
      <c r="F34" s="125"/>
      <c r="G34" s="125"/>
    </row>
    <row r="35" spans="1:7" x14ac:dyDescent="0.5">
      <c r="A35" s="125"/>
      <c r="B35" s="125"/>
      <c r="C35" s="125"/>
      <c r="D35" s="125"/>
      <c r="E35" s="125"/>
      <c r="F35" s="125"/>
      <c r="G35" s="125"/>
    </row>
    <row r="36" spans="1:7" x14ac:dyDescent="0.5">
      <c r="A36" s="125"/>
      <c r="B36" s="125"/>
      <c r="C36" s="125"/>
      <c r="D36" s="125"/>
      <c r="E36" s="125"/>
      <c r="F36" s="125"/>
      <c r="G36" s="125"/>
    </row>
    <row r="37" spans="1:7" x14ac:dyDescent="0.5">
      <c r="A37" s="125"/>
      <c r="B37" s="125"/>
      <c r="C37" s="125"/>
      <c r="D37" s="125"/>
      <c r="E37" s="125"/>
      <c r="F37" s="125"/>
      <c r="G37" s="125"/>
    </row>
    <row r="38" spans="1:7" x14ac:dyDescent="0.5">
      <c r="A38" s="125"/>
      <c r="B38" s="125"/>
      <c r="C38" s="125"/>
      <c r="D38" s="125"/>
      <c r="E38" s="125"/>
      <c r="F38" s="125"/>
      <c r="G38" s="125"/>
    </row>
  </sheetData>
  <sheetProtection algorithmName="SHA-512" hashValue="D4xBhntLEP5gLHfKocsSFmRu/dt3lFWotP2g5JskyO+Is3VZcoEwPVC5WoMKaFc6nSgpCLje3Jv2FxOxqbFysg==" saltValue="pXcV0MAV2+n32KLb5iH9nw==" spinCount="100000" sheet="1" objects="1" scenarios="1"/>
  <mergeCells count="37">
    <mergeCell ref="A30:G30"/>
    <mergeCell ref="A31:G31"/>
    <mergeCell ref="A32:G32"/>
    <mergeCell ref="A33:G33"/>
    <mergeCell ref="A38:G38"/>
    <mergeCell ref="A34:G34"/>
    <mergeCell ref="A35:G35"/>
    <mergeCell ref="A36:G36"/>
    <mergeCell ref="A37:G37"/>
    <mergeCell ref="A26:G26"/>
    <mergeCell ref="A27:G27"/>
    <mergeCell ref="A28:G28"/>
    <mergeCell ref="A29:G29"/>
    <mergeCell ref="A22:G22"/>
    <mergeCell ref="A23:G23"/>
    <mergeCell ref="A24:G24"/>
    <mergeCell ref="A25:G25"/>
    <mergeCell ref="A18:G18"/>
    <mergeCell ref="A19:G19"/>
    <mergeCell ref="A20:G20"/>
    <mergeCell ref="A21:G21"/>
    <mergeCell ref="A14:G14"/>
    <mergeCell ref="A15:G15"/>
    <mergeCell ref="A16:G16"/>
    <mergeCell ref="A17:G17"/>
    <mergeCell ref="A11:G11"/>
    <mergeCell ref="A12:G12"/>
    <mergeCell ref="A13:G13"/>
    <mergeCell ref="A6:G6"/>
    <mergeCell ref="A7:G7"/>
    <mergeCell ref="A8:G8"/>
    <mergeCell ref="A9:G9"/>
    <mergeCell ref="A2:G2"/>
    <mergeCell ref="A3:G3"/>
    <mergeCell ref="A4:G4"/>
    <mergeCell ref="A5:G5"/>
    <mergeCell ref="A10:G10"/>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29"/>
  <sheetViews>
    <sheetView workbookViewId="0">
      <selection activeCell="A2" sqref="A2:G2"/>
    </sheetView>
  </sheetViews>
  <sheetFormatPr baseColWidth="10" defaultColWidth="11.41015625" defaultRowHeight="15.35" x14ac:dyDescent="0.5"/>
  <cols>
    <col min="1" max="1" width="13.1171875" style="49" customWidth="1"/>
    <col min="2" max="2" width="55.1171875" style="49" customWidth="1"/>
    <col min="3" max="16384" width="11.41015625" style="49"/>
  </cols>
  <sheetData>
    <row r="1" spans="1:5" ht="15.7" thickBot="1" x14ac:dyDescent="0.55000000000000004">
      <c r="A1" s="49" t="s">
        <v>192</v>
      </c>
      <c r="B1" s="50">
        <f>MAX($A$3:$A$32)-1</f>
        <v>26</v>
      </c>
      <c r="C1" s="49">
        <v>27</v>
      </c>
      <c r="D1" s="49">
        <v>27</v>
      </c>
      <c r="E1" s="49">
        <v>27</v>
      </c>
    </row>
    <row r="2" spans="1:5" ht="15.7" thickTop="1" x14ac:dyDescent="0.5">
      <c r="A2" s="51" t="s">
        <v>34</v>
      </c>
      <c r="B2" s="51" t="s">
        <v>35</v>
      </c>
      <c r="C2" s="49" t="s">
        <v>191</v>
      </c>
      <c r="D2" s="49" t="s">
        <v>190</v>
      </c>
      <c r="E2" s="49" t="s">
        <v>192</v>
      </c>
    </row>
    <row r="3" spans="1:5" x14ac:dyDescent="0.5">
      <c r="A3" s="27">
        <v>1</v>
      </c>
      <c r="B3" s="27" t="s">
        <v>189</v>
      </c>
      <c r="C3" s="62"/>
    </row>
    <row r="4" spans="1:5" x14ac:dyDescent="0.5">
      <c r="A4" s="27">
        <v>2</v>
      </c>
      <c r="B4" s="27" t="s">
        <v>188</v>
      </c>
      <c r="C4" s="61" t="s">
        <v>38</v>
      </c>
    </row>
    <row r="5" spans="1:5" x14ac:dyDescent="0.5">
      <c r="A5" s="27">
        <v>3</v>
      </c>
      <c r="B5" s="27" t="s">
        <v>187</v>
      </c>
      <c r="C5" s="61"/>
    </row>
    <row r="6" spans="1:5" x14ac:dyDescent="0.5">
      <c r="A6" s="27">
        <v>4</v>
      </c>
      <c r="B6" s="27" t="s">
        <v>186</v>
      </c>
      <c r="C6" s="61" t="s">
        <v>38</v>
      </c>
    </row>
    <row r="7" spans="1:5" ht="25.35" x14ac:dyDescent="0.5">
      <c r="A7" s="27">
        <v>5</v>
      </c>
      <c r="B7" s="27" t="s">
        <v>185</v>
      </c>
      <c r="C7" s="61"/>
    </row>
    <row r="8" spans="1:5" ht="25.35" x14ac:dyDescent="0.5">
      <c r="A8" s="27">
        <v>6</v>
      </c>
      <c r="B8" s="27" t="s">
        <v>184</v>
      </c>
      <c r="C8" s="61"/>
    </row>
    <row r="9" spans="1:5" ht="25.35" x14ac:dyDescent="0.5">
      <c r="A9" s="27">
        <v>7</v>
      </c>
      <c r="B9" s="27" t="s">
        <v>183</v>
      </c>
      <c r="C9" s="61"/>
    </row>
    <row r="10" spans="1:5" x14ac:dyDescent="0.5">
      <c r="A10" s="27">
        <v>8</v>
      </c>
      <c r="B10" s="27" t="s">
        <v>179</v>
      </c>
      <c r="C10" s="61"/>
    </row>
    <row r="11" spans="1:5" ht="25.35" x14ac:dyDescent="0.5">
      <c r="A11" s="27">
        <v>9</v>
      </c>
      <c r="B11" s="27" t="s">
        <v>178</v>
      </c>
      <c r="C11" s="61"/>
    </row>
    <row r="12" spans="1:5" x14ac:dyDescent="0.5">
      <c r="A12" s="27">
        <v>10</v>
      </c>
      <c r="B12" s="27" t="s">
        <v>326</v>
      </c>
      <c r="C12" s="61"/>
    </row>
    <row r="13" spans="1:5" ht="25.35" x14ac:dyDescent="0.5">
      <c r="A13" s="27">
        <v>11</v>
      </c>
      <c r="B13" s="27" t="s">
        <v>341</v>
      </c>
      <c r="C13" s="61"/>
    </row>
    <row r="14" spans="1:5" x14ac:dyDescent="0.5">
      <c r="A14" s="27">
        <v>12</v>
      </c>
      <c r="B14" s="27" t="s">
        <v>340</v>
      </c>
      <c r="C14" s="61"/>
    </row>
    <row r="15" spans="1:5" ht="25.35" x14ac:dyDescent="0.5">
      <c r="A15" s="27">
        <v>13</v>
      </c>
      <c r="B15" s="27" t="s">
        <v>339</v>
      </c>
      <c r="C15" s="61"/>
    </row>
    <row r="16" spans="1:5" x14ac:dyDescent="0.5">
      <c r="A16" s="27">
        <v>14</v>
      </c>
      <c r="B16" s="27" t="s">
        <v>337</v>
      </c>
      <c r="C16" s="61"/>
    </row>
    <row r="17" spans="1:3" x14ac:dyDescent="0.5">
      <c r="A17" s="27">
        <v>15</v>
      </c>
      <c r="B17" s="27" t="s">
        <v>338</v>
      </c>
      <c r="C17" s="61"/>
    </row>
    <row r="18" spans="1:3" x14ac:dyDescent="0.5">
      <c r="A18" s="27">
        <v>16</v>
      </c>
      <c r="B18" s="27" t="s">
        <v>325</v>
      </c>
      <c r="C18" s="61"/>
    </row>
    <row r="19" spans="1:3" x14ac:dyDescent="0.5">
      <c r="A19" s="27">
        <v>17</v>
      </c>
      <c r="B19" s="27" t="s">
        <v>342</v>
      </c>
      <c r="C19" s="61"/>
    </row>
    <row r="20" spans="1:3" x14ac:dyDescent="0.5">
      <c r="A20" s="27">
        <v>18</v>
      </c>
      <c r="B20" s="27" t="s">
        <v>182</v>
      </c>
      <c r="C20" s="61"/>
    </row>
    <row r="21" spans="1:3" x14ac:dyDescent="0.5">
      <c r="A21" s="27">
        <v>19</v>
      </c>
      <c r="B21" s="27" t="s">
        <v>181</v>
      </c>
      <c r="C21" s="61"/>
    </row>
    <row r="22" spans="1:3" x14ac:dyDescent="0.5">
      <c r="A22" s="27">
        <v>20</v>
      </c>
      <c r="B22" s="27" t="s">
        <v>180</v>
      </c>
      <c r="C22" s="61"/>
    </row>
    <row r="23" spans="1:3" x14ac:dyDescent="0.5">
      <c r="A23" s="27">
        <v>21</v>
      </c>
      <c r="B23" s="27" t="s">
        <v>177</v>
      </c>
      <c r="C23" s="61"/>
    </row>
    <row r="24" spans="1:3" x14ac:dyDescent="0.5">
      <c r="A24" s="27">
        <v>22</v>
      </c>
      <c r="B24" s="27" t="s">
        <v>176</v>
      </c>
      <c r="C24" s="61"/>
    </row>
    <row r="25" spans="1:3" x14ac:dyDescent="0.5">
      <c r="A25" s="27">
        <v>23</v>
      </c>
      <c r="B25" s="27" t="s">
        <v>175</v>
      </c>
      <c r="C25" s="61"/>
    </row>
    <row r="26" spans="1:3" x14ac:dyDescent="0.5">
      <c r="A26" s="27">
        <v>24</v>
      </c>
      <c r="B26" s="27" t="s">
        <v>193</v>
      </c>
      <c r="C26" s="61"/>
    </row>
    <row r="27" spans="1:3" x14ac:dyDescent="0.5">
      <c r="A27" s="27">
        <v>25</v>
      </c>
      <c r="B27" s="27" t="s">
        <v>194</v>
      </c>
      <c r="C27" s="61"/>
    </row>
    <row r="28" spans="1:3" x14ac:dyDescent="0.5">
      <c r="A28" s="27">
        <v>26</v>
      </c>
      <c r="B28" s="27" t="s">
        <v>95</v>
      </c>
      <c r="C28" s="19"/>
    </row>
    <row r="29" spans="1:3" x14ac:dyDescent="0.5">
      <c r="A29" s="27">
        <v>27</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30"/>
  <sheetViews>
    <sheetView workbookViewId="0">
      <selection activeCell="A2" sqref="A2:G2"/>
    </sheetView>
  </sheetViews>
  <sheetFormatPr baseColWidth="10" defaultColWidth="11.41015625" defaultRowHeight="15.35" x14ac:dyDescent="0.5"/>
  <cols>
    <col min="1" max="1" width="13.1171875" style="70" customWidth="1"/>
    <col min="2" max="2" width="55.1171875" style="77" customWidth="1"/>
    <col min="3" max="16384" width="11.41015625" style="70"/>
  </cols>
  <sheetData>
    <row r="1" spans="1:3" x14ac:dyDescent="0.5">
      <c r="A1" s="68" t="s">
        <v>212</v>
      </c>
      <c r="B1" s="69">
        <v>28</v>
      </c>
      <c r="C1" s="70">
        <f>MAX($A$3:$A$30)-1</f>
        <v>27</v>
      </c>
    </row>
    <row r="2" spans="1:3" x14ac:dyDescent="0.5">
      <c r="A2" s="71" t="s">
        <v>34</v>
      </c>
      <c r="B2" s="72" t="s">
        <v>35</v>
      </c>
      <c r="C2" s="70" t="s">
        <v>36</v>
      </c>
    </row>
    <row r="3" spans="1:3" x14ac:dyDescent="0.5">
      <c r="A3" s="70">
        <v>1</v>
      </c>
      <c r="B3" s="73" t="s">
        <v>213</v>
      </c>
      <c r="C3" s="74"/>
    </row>
    <row r="4" spans="1:3" x14ac:dyDescent="0.5">
      <c r="A4" s="70">
        <v>2</v>
      </c>
      <c r="B4" s="73" t="s">
        <v>214</v>
      </c>
      <c r="C4" s="74" t="s">
        <v>38</v>
      </c>
    </row>
    <row r="5" spans="1:3" x14ac:dyDescent="0.5">
      <c r="A5" s="70">
        <v>3</v>
      </c>
      <c r="B5" s="73" t="s">
        <v>215</v>
      </c>
      <c r="C5" s="74"/>
    </row>
    <row r="6" spans="1:3" x14ac:dyDescent="0.5">
      <c r="A6" s="70">
        <v>4</v>
      </c>
      <c r="B6" s="73" t="s">
        <v>216</v>
      </c>
      <c r="C6" s="74"/>
    </row>
    <row r="7" spans="1:3" ht="28" x14ac:dyDescent="0.5">
      <c r="A7" s="70">
        <v>5</v>
      </c>
      <c r="B7" s="73" t="s">
        <v>217</v>
      </c>
      <c r="C7" s="74"/>
    </row>
    <row r="8" spans="1:3" x14ac:dyDescent="0.5">
      <c r="A8" s="70">
        <v>6</v>
      </c>
      <c r="B8" s="73" t="s">
        <v>218</v>
      </c>
      <c r="C8" s="74"/>
    </row>
    <row r="9" spans="1:3" x14ac:dyDescent="0.5">
      <c r="A9" s="70">
        <v>7</v>
      </c>
      <c r="B9" s="73" t="s">
        <v>219</v>
      </c>
      <c r="C9" s="74"/>
    </row>
    <row r="10" spans="1:3" x14ac:dyDescent="0.5">
      <c r="A10" s="70">
        <v>8</v>
      </c>
      <c r="B10" s="73" t="s">
        <v>220</v>
      </c>
      <c r="C10" s="74"/>
    </row>
    <row r="11" spans="1:3" x14ac:dyDescent="0.5">
      <c r="A11" s="70">
        <v>9</v>
      </c>
      <c r="B11" s="73" t="s">
        <v>221</v>
      </c>
      <c r="C11" s="74"/>
    </row>
    <row r="12" spans="1:3" x14ac:dyDescent="0.5">
      <c r="A12" s="70">
        <v>10</v>
      </c>
      <c r="B12" s="73" t="s">
        <v>222</v>
      </c>
      <c r="C12" s="74"/>
    </row>
    <row r="13" spans="1:3" x14ac:dyDescent="0.5">
      <c r="A13" s="70">
        <v>11</v>
      </c>
      <c r="B13" s="73" t="s">
        <v>223</v>
      </c>
      <c r="C13" s="74"/>
    </row>
    <row r="14" spans="1:3" x14ac:dyDescent="0.5">
      <c r="A14" s="70">
        <v>12</v>
      </c>
      <c r="B14" s="73" t="s">
        <v>224</v>
      </c>
      <c r="C14" s="74"/>
    </row>
    <row r="15" spans="1:3" x14ac:dyDescent="0.5">
      <c r="A15" s="70">
        <v>13</v>
      </c>
      <c r="B15" s="73" t="s">
        <v>225</v>
      </c>
      <c r="C15" s="74"/>
    </row>
    <row r="16" spans="1:3" x14ac:dyDescent="0.5">
      <c r="A16" s="70">
        <v>14</v>
      </c>
      <c r="B16" s="73" t="s">
        <v>226</v>
      </c>
      <c r="C16" s="74"/>
    </row>
    <row r="17" spans="1:3" x14ac:dyDescent="0.5">
      <c r="A17" s="70">
        <v>15</v>
      </c>
      <c r="B17" s="73" t="s">
        <v>227</v>
      </c>
      <c r="C17" s="74"/>
    </row>
    <row r="18" spans="1:3" x14ac:dyDescent="0.5">
      <c r="A18" s="70">
        <v>16</v>
      </c>
      <c r="B18" s="73" t="s">
        <v>228</v>
      </c>
      <c r="C18" s="74"/>
    </row>
    <row r="19" spans="1:3" x14ac:dyDescent="0.5">
      <c r="A19" s="70">
        <v>17</v>
      </c>
      <c r="B19" s="73" t="s">
        <v>229</v>
      </c>
      <c r="C19" s="74"/>
    </row>
    <row r="20" spans="1:3" ht="28" x14ac:dyDescent="0.5">
      <c r="A20" s="70">
        <v>18</v>
      </c>
      <c r="B20" s="73" t="s">
        <v>230</v>
      </c>
      <c r="C20" s="74"/>
    </row>
    <row r="21" spans="1:3" x14ac:dyDescent="0.5">
      <c r="A21" s="70">
        <v>19</v>
      </c>
      <c r="B21" s="73" t="s">
        <v>231</v>
      </c>
      <c r="C21" s="74"/>
    </row>
    <row r="22" spans="1:3" ht="28" x14ac:dyDescent="0.5">
      <c r="A22" s="70">
        <v>20</v>
      </c>
      <c r="B22" s="73" t="s">
        <v>232</v>
      </c>
      <c r="C22" s="74"/>
    </row>
    <row r="23" spans="1:3" x14ac:dyDescent="0.5">
      <c r="A23" s="70">
        <v>21</v>
      </c>
      <c r="B23" s="73" t="s">
        <v>233</v>
      </c>
      <c r="C23" s="74"/>
    </row>
    <row r="24" spans="1:3" ht="28" x14ac:dyDescent="0.5">
      <c r="A24" s="70">
        <v>22</v>
      </c>
      <c r="B24" s="73" t="s">
        <v>234</v>
      </c>
      <c r="C24" s="74"/>
    </row>
    <row r="25" spans="1:3" x14ac:dyDescent="0.5">
      <c r="A25" s="70">
        <v>23</v>
      </c>
      <c r="B25" s="75" t="s">
        <v>235</v>
      </c>
      <c r="C25" s="74"/>
    </row>
    <row r="26" spans="1:3" x14ac:dyDescent="0.5">
      <c r="A26" s="70">
        <v>24</v>
      </c>
      <c r="B26" s="75" t="s">
        <v>236</v>
      </c>
      <c r="C26" s="74"/>
    </row>
    <row r="27" spans="1:3" x14ac:dyDescent="0.5">
      <c r="A27" s="70">
        <v>25</v>
      </c>
      <c r="B27" s="75" t="s">
        <v>237</v>
      </c>
      <c r="C27" s="74"/>
    </row>
    <row r="28" spans="1:3" x14ac:dyDescent="0.5">
      <c r="A28" s="70">
        <v>26</v>
      </c>
      <c r="B28" s="75" t="s">
        <v>288</v>
      </c>
      <c r="C28" s="74"/>
    </row>
    <row r="29" spans="1:3" x14ac:dyDescent="0.5">
      <c r="A29" s="70">
        <v>27</v>
      </c>
      <c r="B29" s="72" t="s">
        <v>6</v>
      </c>
      <c r="C29" s="76"/>
    </row>
    <row r="30" spans="1:3" x14ac:dyDescent="0.5">
      <c r="A30" s="70">
        <v>28</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4"/>
  <sheetViews>
    <sheetView workbookViewId="0">
      <selection activeCell="A2" sqref="A2:G2"/>
    </sheetView>
  </sheetViews>
  <sheetFormatPr baseColWidth="10" defaultColWidth="11.41015625" defaultRowHeight="14" x14ac:dyDescent="0.45"/>
  <cols>
    <col min="1" max="1" width="13.1171875" style="68" customWidth="1"/>
    <col min="2" max="2" width="55.1171875" style="68" customWidth="1"/>
    <col min="3" max="16384" width="11.41015625" style="68"/>
  </cols>
  <sheetData>
    <row r="1" spans="1:3" x14ac:dyDescent="0.45">
      <c r="A1" s="68" t="s">
        <v>238</v>
      </c>
      <c r="B1" s="78">
        <v>22</v>
      </c>
      <c r="C1" s="68">
        <f>MAX($A$3:$A$24)-1</f>
        <v>21</v>
      </c>
    </row>
    <row r="2" spans="1:3" x14ac:dyDescent="0.45">
      <c r="A2" s="79" t="s">
        <v>34</v>
      </c>
      <c r="B2" s="79" t="s">
        <v>35</v>
      </c>
      <c r="C2" s="68" t="s">
        <v>36</v>
      </c>
    </row>
    <row r="3" spans="1:3" ht="15.35" x14ac:dyDescent="0.5">
      <c r="A3" s="70">
        <v>1</v>
      </c>
      <c r="B3" s="73" t="s">
        <v>213</v>
      </c>
      <c r="C3" s="74"/>
    </row>
    <row r="4" spans="1:3" ht="15.35" x14ac:dyDescent="0.5">
      <c r="A4" s="70">
        <v>2</v>
      </c>
      <c r="B4" s="73" t="s">
        <v>214</v>
      </c>
      <c r="C4" s="74" t="s">
        <v>38</v>
      </c>
    </row>
    <row r="5" spans="1:3" ht="15.35" x14ac:dyDescent="0.5">
      <c r="A5" s="70">
        <v>3</v>
      </c>
      <c r="B5" s="73" t="s">
        <v>215</v>
      </c>
      <c r="C5" s="74"/>
    </row>
    <row r="6" spans="1:3" ht="15.35" x14ac:dyDescent="0.5">
      <c r="A6" s="70">
        <v>4</v>
      </c>
      <c r="B6" s="73" t="s">
        <v>216</v>
      </c>
      <c r="C6" s="74"/>
    </row>
    <row r="7" spans="1:3" ht="28" x14ac:dyDescent="0.5">
      <c r="A7" s="70">
        <v>5</v>
      </c>
      <c r="B7" s="73" t="s">
        <v>217</v>
      </c>
      <c r="C7" s="74"/>
    </row>
    <row r="8" spans="1:3" ht="15.35" x14ac:dyDescent="0.5">
      <c r="A8" s="70">
        <v>6</v>
      </c>
      <c r="B8" s="73" t="s">
        <v>218</v>
      </c>
      <c r="C8" s="74"/>
    </row>
    <row r="9" spans="1:3" ht="15.35" x14ac:dyDescent="0.5">
      <c r="A9" s="70">
        <v>7</v>
      </c>
      <c r="B9" s="73" t="s">
        <v>219</v>
      </c>
      <c r="C9" s="74"/>
    </row>
    <row r="10" spans="1:3" ht="15.35" x14ac:dyDescent="0.5">
      <c r="A10" s="70">
        <v>8</v>
      </c>
      <c r="B10" s="73" t="s">
        <v>220</v>
      </c>
      <c r="C10" s="74"/>
    </row>
    <row r="11" spans="1:3" ht="15.35" x14ac:dyDescent="0.5">
      <c r="A11" s="70">
        <v>9</v>
      </c>
      <c r="B11" s="73" t="s">
        <v>221</v>
      </c>
      <c r="C11" s="74"/>
    </row>
    <row r="12" spans="1:3" ht="15.35" x14ac:dyDescent="0.5">
      <c r="A12" s="70">
        <v>10</v>
      </c>
      <c r="B12" s="73" t="s">
        <v>222</v>
      </c>
      <c r="C12" s="74"/>
    </row>
    <row r="13" spans="1:3" ht="15.35" x14ac:dyDescent="0.5">
      <c r="A13" s="70">
        <v>11</v>
      </c>
      <c r="B13" s="73" t="s">
        <v>223</v>
      </c>
      <c r="C13" s="74"/>
    </row>
    <row r="14" spans="1:3" ht="15.35" x14ac:dyDescent="0.5">
      <c r="A14" s="70">
        <v>12</v>
      </c>
      <c r="B14" s="73" t="s">
        <v>224</v>
      </c>
      <c r="C14" s="74"/>
    </row>
    <row r="15" spans="1:3" ht="15.35" x14ac:dyDescent="0.5">
      <c r="A15" s="70">
        <v>13</v>
      </c>
      <c r="B15" s="73" t="s">
        <v>225</v>
      </c>
      <c r="C15" s="74"/>
    </row>
    <row r="16" spans="1:3" ht="15.35" x14ac:dyDescent="0.5">
      <c r="A16" s="70">
        <v>14</v>
      </c>
      <c r="B16" s="73" t="s">
        <v>226</v>
      </c>
      <c r="C16" s="74"/>
    </row>
    <row r="17" spans="1:3" ht="15.35" x14ac:dyDescent="0.5">
      <c r="A17" s="70">
        <v>15</v>
      </c>
      <c r="B17" s="73" t="s">
        <v>227</v>
      </c>
      <c r="C17" s="74"/>
    </row>
    <row r="18" spans="1:3" ht="15.35" x14ac:dyDescent="0.5">
      <c r="A18" s="70">
        <v>16</v>
      </c>
      <c r="B18" s="73" t="s">
        <v>228</v>
      </c>
      <c r="C18" s="74"/>
    </row>
    <row r="19" spans="1:3" ht="15.35" x14ac:dyDescent="0.5">
      <c r="A19" s="70">
        <v>17</v>
      </c>
      <c r="B19" s="75" t="s">
        <v>235</v>
      </c>
      <c r="C19" s="74"/>
    </row>
    <row r="20" spans="1:3" ht="28" x14ac:dyDescent="0.5">
      <c r="A20" s="70">
        <v>18</v>
      </c>
      <c r="B20" s="73" t="s">
        <v>239</v>
      </c>
      <c r="C20" s="74"/>
    </row>
    <row r="21" spans="1:3" ht="28" x14ac:dyDescent="0.5">
      <c r="A21" s="70">
        <v>19</v>
      </c>
      <c r="B21" s="73" t="s">
        <v>240</v>
      </c>
      <c r="C21" s="74"/>
    </row>
    <row r="22" spans="1:3" ht="15.35" x14ac:dyDescent="0.5">
      <c r="A22" s="70">
        <v>20</v>
      </c>
      <c r="B22" s="73" t="s">
        <v>241</v>
      </c>
      <c r="C22" s="74"/>
    </row>
    <row r="23" spans="1:3" ht="15.35" x14ac:dyDescent="0.5">
      <c r="A23" s="70">
        <v>21</v>
      </c>
      <c r="B23" s="72" t="s">
        <v>6</v>
      </c>
      <c r="C23" s="76"/>
    </row>
    <row r="24" spans="1:3" ht="15.35" x14ac:dyDescent="0.5">
      <c r="A24" s="70">
        <v>22</v>
      </c>
      <c r="B24" s="77"/>
      <c r="C24" s="70"/>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50"/>
  <sheetViews>
    <sheetView topLeftCell="A19" workbookViewId="0">
      <selection activeCell="A2" sqref="A2:G2"/>
    </sheetView>
  </sheetViews>
  <sheetFormatPr baseColWidth="10" defaultColWidth="11.41015625" defaultRowHeight="14" x14ac:dyDescent="0.45"/>
  <cols>
    <col min="1" max="1" width="14.234375" style="75" customWidth="1"/>
    <col min="2" max="2" width="52.3515625" style="75" customWidth="1"/>
    <col min="3" max="16384" width="11.41015625" style="75"/>
  </cols>
  <sheetData>
    <row r="1" spans="1:5" ht="15.7" thickBot="1" x14ac:dyDescent="0.55000000000000004">
      <c r="A1" s="80" t="s">
        <v>242</v>
      </c>
      <c r="B1" s="81">
        <v>19</v>
      </c>
      <c r="C1" s="70">
        <v>19</v>
      </c>
      <c r="D1" s="75">
        <v>19</v>
      </c>
      <c r="E1" s="75">
        <v>19</v>
      </c>
    </row>
    <row r="2" spans="1:5" ht="15.7" thickTop="1" x14ac:dyDescent="0.5">
      <c r="A2" s="82" t="s">
        <v>243</v>
      </c>
      <c r="B2" s="82" t="s">
        <v>244</v>
      </c>
      <c r="C2" s="70"/>
    </row>
    <row r="3" spans="1:5" x14ac:dyDescent="0.45">
      <c r="A3" s="75">
        <v>1</v>
      </c>
      <c r="B3" s="75" t="s">
        <v>245</v>
      </c>
    </row>
    <row r="4" spans="1:5" x14ac:dyDescent="0.45">
      <c r="A4" s="75">
        <v>2</v>
      </c>
      <c r="B4" s="75" t="s">
        <v>246</v>
      </c>
    </row>
    <row r="5" spans="1:5" x14ac:dyDescent="0.45">
      <c r="A5" s="75">
        <v>3</v>
      </c>
      <c r="B5" s="75" t="s">
        <v>247</v>
      </c>
    </row>
    <row r="6" spans="1:5" x14ac:dyDescent="0.45">
      <c r="A6" s="75">
        <v>4</v>
      </c>
      <c r="B6" s="75" t="s">
        <v>248</v>
      </c>
    </row>
    <row r="7" spans="1:5" x14ac:dyDescent="0.45">
      <c r="A7" s="75">
        <v>5</v>
      </c>
      <c r="B7" s="75" t="s">
        <v>249</v>
      </c>
    </row>
    <row r="8" spans="1:5" x14ac:dyDescent="0.45">
      <c r="A8" s="75">
        <v>6</v>
      </c>
      <c r="B8" s="75" t="s">
        <v>250</v>
      </c>
    </row>
    <row r="9" spans="1:5" x14ac:dyDescent="0.45">
      <c r="A9" s="75">
        <v>7</v>
      </c>
      <c r="B9" s="75" t="s">
        <v>251</v>
      </c>
    </row>
    <row r="10" spans="1:5" x14ac:dyDescent="0.45">
      <c r="A10" s="75">
        <v>8</v>
      </c>
      <c r="B10" s="75" t="s">
        <v>252</v>
      </c>
    </row>
    <row r="11" spans="1:5" x14ac:dyDescent="0.45">
      <c r="A11" s="75">
        <v>9</v>
      </c>
      <c r="B11" s="75" t="s">
        <v>253</v>
      </c>
    </row>
    <row r="12" spans="1:5" x14ac:dyDescent="0.45">
      <c r="A12" s="75">
        <v>10</v>
      </c>
      <c r="B12" s="75" t="s">
        <v>254</v>
      </c>
    </row>
    <row r="13" spans="1:5" x14ac:dyDescent="0.45">
      <c r="A13" s="75">
        <v>11</v>
      </c>
      <c r="B13" s="75" t="s">
        <v>255</v>
      </c>
    </row>
    <row r="14" spans="1:5" x14ac:dyDescent="0.45">
      <c r="A14" s="75">
        <v>12</v>
      </c>
      <c r="B14" s="75" t="s">
        <v>256</v>
      </c>
    </row>
    <row r="15" spans="1:5" x14ac:dyDescent="0.45">
      <c r="A15" s="75">
        <v>13</v>
      </c>
      <c r="B15" s="75" t="s">
        <v>257</v>
      </c>
    </row>
    <row r="16" spans="1:5" x14ac:dyDescent="0.45">
      <c r="A16" s="75">
        <v>14</v>
      </c>
      <c r="B16" s="75" t="s">
        <v>258</v>
      </c>
    </row>
    <row r="17" spans="1:5" x14ac:dyDescent="0.45">
      <c r="A17" s="75">
        <v>15</v>
      </c>
      <c r="B17" s="75" t="s">
        <v>259</v>
      </c>
    </row>
    <row r="18" spans="1:5" x14ac:dyDescent="0.45">
      <c r="A18" s="75">
        <v>16</v>
      </c>
      <c r="B18" s="75" t="s">
        <v>260</v>
      </c>
    </row>
    <row r="19" spans="1:5" x14ac:dyDescent="0.45">
      <c r="A19" s="75">
        <v>17</v>
      </c>
      <c r="B19" s="75" t="s">
        <v>261</v>
      </c>
    </row>
    <row r="20" spans="1:5" x14ac:dyDescent="0.45">
      <c r="A20" s="75">
        <v>18</v>
      </c>
      <c r="B20" s="75" t="s">
        <v>262</v>
      </c>
    </row>
    <row r="21" spans="1:5" x14ac:dyDescent="0.45">
      <c r="A21" s="75">
        <v>19</v>
      </c>
      <c r="B21" s="75" t="s">
        <v>263</v>
      </c>
    </row>
    <row r="27" spans="1:5" x14ac:dyDescent="0.45">
      <c r="B27" s="75" t="s">
        <v>264</v>
      </c>
    </row>
    <row r="28" spans="1:5" x14ac:dyDescent="0.45">
      <c r="B28" s="75" t="s">
        <v>265</v>
      </c>
    </row>
    <row r="31" spans="1:5" ht="15.7" thickBot="1" x14ac:dyDescent="0.55000000000000004">
      <c r="A31" s="80" t="s">
        <v>266</v>
      </c>
      <c r="B31" s="81">
        <v>18</v>
      </c>
      <c r="C31" s="70">
        <v>18</v>
      </c>
      <c r="D31" s="75">
        <v>18</v>
      </c>
      <c r="E31" s="75">
        <v>18</v>
      </c>
    </row>
    <row r="32" spans="1:5" ht="15.7" thickTop="1" x14ac:dyDescent="0.5">
      <c r="A32" s="82" t="s">
        <v>243</v>
      </c>
      <c r="B32" s="82" t="s">
        <v>244</v>
      </c>
      <c r="C32" s="70"/>
    </row>
    <row r="33" spans="1:2" x14ac:dyDescent="0.45">
      <c r="A33" s="75">
        <v>1</v>
      </c>
      <c r="B33" s="75" t="s">
        <v>245</v>
      </c>
    </row>
    <row r="34" spans="1:2" x14ac:dyDescent="0.45">
      <c r="A34" s="75">
        <v>2</v>
      </c>
      <c r="B34" s="75" t="s">
        <v>246</v>
      </c>
    </row>
    <row r="35" spans="1:2" x14ac:dyDescent="0.45">
      <c r="A35" s="75">
        <v>3</v>
      </c>
      <c r="B35" s="75" t="s">
        <v>247</v>
      </c>
    </row>
    <row r="36" spans="1:2" x14ac:dyDescent="0.45">
      <c r="A36" s="75">
        <v>4</v>
      </c>
      <c r="B36" s="75" t="s">
        <v>248</v>
      </c>
    </row>
    <row r="37" spans="1:2" x14ac:dyDescent="0.45">
      <c r="A37" s="75">
        <v>5</v>
      </c>
      <c r="B37" s="75" t="s">
        <v>249</v>
      </c>
    </row>
    <row r="38" spans="1:2" x14ac:dyDescent="0.45">
      <c r="A38" s="75">
        <v>6</v>
      </c>
      <c r="B38" s="75" t="s">
        <v>250</v>
      </c>
    </row>
    <row r="39" spans="1:2" x14ac:dyDescent="0.45">
      <c r="A39" s="75">
        <v>7</v>
      </c>
      <c r="B39" s="75" t="s">
        <v>251</v>
      </c>
    </row>
    <row r="40" spans="1:2" x14ac:dyDescent="0.45">
      <c r="A40" s="75">
        <v>8</v>
      </c>
      <c r="B40" s="75" t="s">
        <v>252</v>
      </c>
    </row>
    <row r="41" spans="1:2" x14ac:dyDescent="0.45">
      <c r="A41" s="75">
        <v>9</v>
      </c>
      <c r="B41" s="75" t="s">
        <v>253</v>
      </c>
    </row>
    <row r="42" spans="1:2" x14ac:dyDescent="0.45">
      <c r="A42" s="75">
        <v>10</v>
      </c>
      <c r="B42" s="75" t="s">
        <v>254</v>
      </c>
    </row>
    <row r="43" spans="1:2" x14ac:dyDescent="0.45">
      <c r="A43" s="75">
        <v>11</v>
      </c>
      <c r="B43" s="75" t="s">
        <v>255</v>
      </c>
    </row>
    <row r="44" spans="1:2" x14ac:dyDescent="0.45">
      <c r="A44" s="75">
        <v>12</v>
      </c>
      <c r="B44" s="75" t="s">
        <v>256</v>
      </c>
    </row>
    <row r="45" spans="1:2" x14ac:dyDescent="0.45">
      <c r="A45" s="75">
        <v>13</v>
      </c>
      <c r="B45" s="75" t="s">
        <v>257</v>
      </c>
    </row>
    <row r="46" spans="1:2" x14ac:dyDescent="0.45">
      <c r="A46" s="75">
        <v>14</v>
      </c>
      <c r="B46" s="75" t="s">
        <v>258</v>
      </c>
    </row>
    <row r="47" spans="1:2" x14ac:dyDescent="0.45">
      <c r="A47" s="75">
        <v>15</v>
      </c>
      <c r="B47" s="75" t="s">
        <v>259</v>
      </c>
    </row>
    <row r="48" spans="1:2" x14ac:dyDescent="0.45">
      <c r="A48" s="75">
        <v>16</v>
      </c>
      <c r="B48" s="75" t="s">
        <v>260</v>
      </c>
    </row>
    <row r="49" spans="1:2" x14ac:dyDescent="0.45">
      <c r="A49" s="75">
        <v>17</v>
      </c>
      <c r="B49" s="75" t="s">
        <v>261</v>
      </c>
    </row>
    <row r="50" spans="1:2" x14ac:dyDescent="0.45">
      <c r="A50" s="75">
        <v>18</v>
      </c>
      <c r="B50" s="75" t="s">
        <v>267</v>
      </c>
    </row>
  </sheetData>
  <pageMargins left="0.78740157499999996" right="0.78740157499999996" top="0.984251969" bottom="0.984251969" header="0.4921259845" footer="0.492125984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7"/>
  <dimension ref="A1:C18"/>
  <sheetViews>
    <sheetView workbookViewId="0">
      <selection activeCell="A2" sqref="A2:G2"/>
    </sheetView>
  </sheetViews>
  <sheetFormatPr baseColWidth="10" defaultColWidth="11.41015625" defaultRowHeight="15.35" x14ac:dyDescent="0.5"/>
  <cols>
    <col min="1" max="1" width="24.41015625" style="19" customWidth="1"/>
    <col min="2" max="2" width="56.87890625" style="29" customWidth="1"/>
    <col min="3" max="16384" width="11.41015625" style="19"/>
  </cols>
  <sheetData>
    <row r="1" spans="1:3" ht="15.7" thickBot="1" x14ac:dyDescent="0.55000000000000004">
      <c r="A1" s="47" t="s">
        <v>47</v>
      </c>
      <c r="B1" s="44">
        <v>16</v>
      </c>
      <c r="C1" s="19">
        <f>MAX($A$3:$A$18)-1</f>
        <v>15</v>
      </c>
    </row>
    <row r="2" spans="1:3" ht="15.7" thickTop="1" x14ac:dyDescent="0.5">
      <c r="A2" s="47"/>
      <c r="B2" s="45" t="s">
        <v>35</v>
      </c>
      <c r="C2" s="19" t="s">
        <v>37</v>
      </c>
    </row>
    <row r="3" spans="1:3" x14ac:dyDescent="0.5">
      <c r="A3" s="47">
        <v>1</v>
      </c>
      <c r="B3" s="46" t="s">
        <v>63</v>
      </c>
      <c r="C3" s="27"/>
    </row>
    <row r="4" spans="1:3" x14ac:dyDescent="0.5">
      <c r="A4" s="47">
        <v>2</v>
      </c>
      <c r="B4" s="46" t="s">
        <v>64</v>
      </c>
      <c r="C4" s="27" t="s">
        <v>38</v>
      </c>
    </row>
    <row r="5" spans="1:3" x14ac:dyDescent="0.5">
      <c r="A5" s="47">
        <v>3</v>
      </c>
      <c r="B5" s="46" t="s">
        <v>58</v>
      </c>
      <c r="C5" s="27"/>
    </row>
    <row r="6" spans="1:3" x14ac:dyDescent="0.5">
      <c r="A6" s="47">
        <v>4</v>
      </c>
      <c r="B6" s="46" t="s">
        <v>65</v>
      </c>
      <c r="C6" s="27"/>
    </row>
    <row r="7" spans="1:3" x14ac:dyDescent="0.5">
      <c r="A7" s="47">
        <v>5</v>
      </c>
      <c r="B7" s="46" t="s">
        <v>66</v>
      </c>
      <c r="C7" s="27"/>
    </row>
    <row r="8" spans="1:3" x14ac:dyDescent="0.5">
      <c r="A8" s="47">
        <v>6</v>
      </c>
      <c r="B8" s="46" t="s">
        <v>67</v>
      </c>
      <c r="C8" s="27" t="s">
        <v>38</v>
      </c>
    </row>
    <row r="9" spans="1:3" x14ac:dyDescent="0.5">
      <c r="A9" s="47">
        <v>7</v>
      </c>
      <c r="B9" s="46" t="s">
        <v>68</v>
      </c>
      <c r="C9" s="27"/>
    </row>
    <row r="10" spans="1:3" x14ac:dyDescent="0.5">
      <c r="A10" s="47">
        <v>8</v>
      </c>
      <c r="B10" s="46" t="s">
        <v>69</v>
      </c>
      <c r="C10" s="27" t="s">
        <v>38</v>
      </c>
    </row>
    <row r="11" spans="1:3" ht="25.35" x14ac:dyDescent="0.5">
      <c r="A11" s="47">
        <v>9</v>
      </c>
      <c r="B11" s="46" t="s">
        <v>81</v>
      </c>
      <c r="C11" s="27"/>
    </row>
    <row r="12" spans="1:3" ht="25.35" x14ac:dyDescent="0.5">
      <c r="A12" s="47">
        <v>10</v>
      </c>
      <c r="B12" s="46" t="s">
        <v>82</v>
      </c>
      <c r="C12" s="27"/>
    </row>
    <row r="13" spans="1:3" ht="25.35" x14ac:dyDescent="0.5">
      <c r="A13" s="47">
        <v>11</v>
      </c>
      <c r="B13" s="46" t="s">
        <v>83</v>
      </c>
      <c r="C13" s="27"/>
    </row>
    <row r="14" spans="1:3" x14ac:dyDescent="0.5">
      <c r="A14" s="47">
        <v>12</v>
      </c>
      <c r="B14" s="46" t="s">
        <v>97</v>
      </c>
      <c r="C14" s="27"/>
    </row>
    <row r="15" spans="1:3" x14ac:dyDescent="0.5">
      <c r="A15" s="47">
        <v>13</v>
      </c>
      <c r="B15" s="46" t="s">
        <v>197</v>
      </c>
      <c r="C15" s="27"/>
    </row>
    <row r="16" spans="1:3" x14ac:dyDescent="0.5">
      <c r="A16" s="47">
        <v>14</v>
      </c>
      <c r="B16" s="46" t="s">
        <v>278</v>
      </c>
      <c r="C16" s="27"/>
    </row>
    <row r="17" spans="1:3" x14ac:dyDescent="0.5">
      <c r="A17" s="47">
        <v>15</v>
      </c>
      <c r="B17" s="47" t="s">
        <v>6</v>
      </c>
      <c r="C17" s="22"/>
    </row>
    <row r="18" spans="1:3" x14ac:dyDescent="0.5">
      <c r="A18" s="47">
        <v>16</v>
      </c>
      <c r="B18" s="4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9"/>
  <dimension ref="A1:H31"/>
  <sheetViews>
    <sheetView workbookViewId="0">
      <selection activeCell="A2" sqref="A2:G2"/>
    </sheetView>
  </sheetViews>
  <sheetFormatPr baseColWidth="10" defaultColWidth="11.41015625" defaultRowHeight="15.35" x14ac:dyDescent="0.5"/>
  <cols>
    <col min="1" max="1" width="13.1171875" style="49" customWidth="1"/>
    <col min="2" max="2" width="62.87890625" style="49" customWidth="1"/>
    <col min="3" max="16384" width="11.41015625" style="49"/>
  </cols>
  <sheetData>
    <row r="1" spans="1:3" ht="15.7" thickBot="1" x14ac:dyDescent="0.55000000000000004">
      <c r="A1" s="49" t="s">
        <v>48</v>
      </c>
      <c r="B1" s="50">
        <v>29</v>
      </c>
      <c r="C1" s="49">
        <f>MAX($A$3:$A$31)-1</f>
        <v>28</v>
      </c>
    </row>
    <row r="2" spans="1:3" ht="15.7" thickTop="1" x14ac:dyDescent="0.5">
      <c r="A2" s="51" t="s">
        <v>34</v>
      </c>
      <c r="B2" s="51" t="s">
        <v>35</v>
      </c>
      <c r="C2" s="49" t="s">
        <v>36</v>
      </c>
    </row>
    <row r="3" spans="1:3" x14ac:dyDescent="0.5">
      <c r="A3" s="52">
        <v>1</v>
      </c>
      <c r="B3" s="46" t="s">
        <v>63</v>
      </c>
      <c r="C3" s="46"/>
    </row>
    <row r="4" spans="1:3" x14ac:dyDescent="0.5">
      <c r="A4" s="52">
        <v>2</v>
      </c>
      <c r="B4" s="46" t="s">
        <v>64</v>
      </c>
      <c r="C4" s="46" t="s">
        <v>38</v>
      </c>
    </row>
    <row r="5" spans="1:3" x14ac:dyDescent="0.5">
      <c r="A5" s="52">
        <v>3</v>
      </c>
      <c r="B5" s="46" t="s">
        <v>73</v>
      </c>
      <c r="C5" s="46"/>
    </row>
    <row r="6" spans="1:3" x14ac:dyDescent="0.5">
      <c r="A6" s="52">
        <v>4</v>
      </c>
      <c r="B6" s="46" t="s">
        <v>76</v>
      </c>
      <c r="C6" s="46" t="s">
        <v>38</v>
      </c>
    </row>
    <row r="7" spans="1:3" x14ac:dyDescent="0.5">
      <c r="A7" s="52">
        <v>5</v>
      </c>
      <c r="B7" s="46" t="s">
        <v>74</v>
      </c>
      <c r="C7" s="46"/>
    </row>
    <row r="8" spans="1:3" x14ac:dyDescent="0.5">
      <c r="A8" s="52">
        <v>6</v>
      </c>
      <c r="B8" s="46" t="s">
        <v>77</v>
      </c>
      <c r="C8" s="46" t="s">
        <v>38</v>
      </c>
    </row>
    <row r="9" spans="1:3" x14ac:dyDescent="0.5">
      <c r="A9" s="52">
        <v>7</v>
      </c>
      <c r="B9" s="46" t="s">
        <v>75</v>
      </c>
      <c r="C9" s="46"/>
    </row>
    <row r="10" spans="1:3" ht="25.35" x14ac:dyDescent="0.5">
      <c r="A10" s="52">
        <v>8</v>
      </c>
      <c r="B10" s="46" t="s">
        <v>78</v>
      </c>
      <c r="C10" s="46" t="s">
        <v>38</v>
      </c>
    </row>
    <row r="11" spans="1:3" x14ac:dyDescent="0.5">
      <c r="A11" s="52">
        <v>9</v>
      </c>
      <c r="B11" s="46" t="s">
        <v>58</v>
      </c>
      <c r="C11" s="46"/>
    </row>
    <row r="12" spans="1:3" x14ac:dyDescent="0.5">
      <c r="A12" s="52">
        <v>10</v>
      </c>
      <c r="B12" s="46" t="s">
        <v>70</v>
      </c>
      <c r="C12" s="46"/>
    </row>
    <row r="13" spans="1:3" x14ac:dyDescent="0.5">
      <c r="A13" s="52">
        <v>11</v>
      </c>
      <c r="B13" s="46" t="s">
        <v>59</v>
      </c>
      <c r="C13" s="46"/>
    </row>
    <row r="14" spans="1:3" x14ac:dyDescent="0.5">
      <c r="A14" s="52">
        <v>12</v>
      </c>
      <c r="B14" s="46" t="s">
        <v>98</v>
      </c>
      <c r="C14" s="46"/>
    </row>
    <row r="15" spans="1:3" x14ac:dyDescent="0.5">
      <c r="A15" s="52">
        <v>13</v>
      </c>
      <c r="B15" s="46" t="s">
        <v>99</v>
      </c>
      <c r="C15" s="46"/>
    </row>
    <row r="16" spans="1:3" x14ac:dyDescent="0.5">
      <c r="A16" s="52">
        <v>14</v>
      </c>
      <c r="B16" s="46" t="s">
        <v>100</v>
      </c>
      <c r="C16" s="46"/>
    </row>
    <row r="17" spans="1:8" x14ac:dyDescent="0.5">
      <c r="A17" s="52">
        <v>15</v>
      </c>
      <c r="B17" s="46" t="s">
        <v>101</v>
      </c>
      <c r="C17" s="46"/>
    </row>
    <row r="18" spans="1:8" x14ac:dyDescent="0.5">
      <c r="A18" s="52">
        <v>16</v>
      </c>
      <c r="B18" s="46" t="s">
        <v>157</v>
      </c>
      <c r="C18" s="46"/>
    </row>
    <row r="19" spans="1:8" x14ac:dyDescent="0.5">
      <c r="A19" s="52">
        <v>17</v>
      </c>
      <c r="B19" s="46" t="s">
        <v>196</v>
      </c>
      <c r="C19" s="46"/>
    </row>
    <row r="20" spans="1:8" x14ac:dyDescent="0.5">
      <c r="A20" s="52">
        <v>18</v>
      </c>
      <c r="B20" s="46" t="s">
        <v>197</v>
      </c>
      <c r="C20" s="46"/>
    </row>
    <row r="21" spans="1:8" x14ac:dyDescent="0.5">
      <c r="A21" s="52">
        <v>19</v>
      </c>
      <c r="B21" s="46" t="s">
        <v>163</v>
      </c>
      <c r="C21" s="46"/>
    </row>
    <row r="22" spans="1:8" x14ac:dyDescent="0.5">
      <c r="A22" s="52">
        <v>20</v>
      </c>
      <c r="B22" s="46" t="s">
        <v>279</v>
      </c>
      <c r="C22" s="46"/>
    </row>
    <row r="23" spans="1:8" x14ac:dyDescent="0.5">
      <c r="A23" s="52">
        <v>21</v>
      </c>
      <c r="B23" s="46" t="s">
        <v>208</v>
      </c>
      <c r="C23" s="46"/>
    </row>
    <row r="24" spans="1:8" x14ac:dyDescent="0.5">
      <c r="A24" s="52">
        <v>22</v>
      </c>
      <c r="B24" s="46" t="s">
        <v>280</v>
      </c>
      <c r="C24" s="46"/>
    </row>
    <row r="25" spans="1:8" x14ac:dyDescent="0.5">
      <c r="A25" s="52">
        <v>23</v>
      </c>
      <c r="B25" s="46" t="s">
        <v>281</v>
      </c>
      <c r="C25" s="46"/>
    </row>
    <row r="26" spans="1:8" x14ac:dyDescent="0.5">
      <c r="A26" s="52">
        <v>24</v>
      </c>
      <c r="B26" s="46" t="s">
        <v>282</v>
      </c>
      <c r="C26" s="46"/>
    </row>
    <row r="27" spans="1:8" x14ac:dyDescent="0.5">
      <c r="A27" s="52">
        <v>25</v>
      </c>
      <c r="B27" s="46" t="s">
        <v>283</v>
      </c>
      <c r="C27" s="46"/>
    </row>
    <row r="28" spans="1:8" x14ac:dyDescent="0.5">
      <c r="A28" s="52">
        <v>26</v>
      </c>
      <c r="B28" s="46" t="s">
        <v>284</v>
      </c>
      <c r="C28" s="46"/>
    </row>
    <row r="29" spans="1:8" x14ac:dyDescent="0.5">
      <c r="A29" s="52">
        <v>27</v>
      </c>
      <c r="B29" s="46" t="s">
        <v>311</v>
      </c>
      <c r="C29" s="46"/>
      <c r="D29" s="46"/>
      <c r="E29" s="46"/>
      <c r="F29" s="46"/>
      <c r="G29" s="46"/>
      <c r="H29" s="46"/>
    </row>
    <row r="30" spans="1:8" x14ac:dyDescent="0.5">
      <c r="A30" s="52">
        <v>28</v>
      </c>
      <c r="B30" s="46" t="s">
        <v>6</v>
      </c>
    </row>
    <row r="31" spans="1:8" x14ac:dyDescent="0.5">
      <c r="A31" s="52">
        <v>29</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9"/>
  <dimension ref="A1:C24"/>
  <sheetViews>
    <sheetView workbookViewId="0">
      <selection activeCell="A2" sqref="A2:G2"/>
    </sheetView>
  </sheetViews>
  <sheetFormatPr baseColWidth="10" defaultColWidth="11.41015625" defaultRowHeight="15.35" x14ac:dyDescent="0.5"/>
  <cols>
    <col min="1" max="1" width="13.1171875" style="49" customWidth="1"/>
    <col min="2" max="2" width="55.1171875" style="49" customWidth="1"/>
    <col min="3" max="16384" width="11.41015625" style="49"/>
  </cols>
  <sheetData>
    <row r="1" spans="1:3" ht="15.7" thickBot="1" x14ac:dyDescent="0.55000000000000004">
      <c r="A1" s="49" t="s">
        <v>49</v>
      </c>
      <c r="B1" s="50">
        <v>22</v>
      </c>
      <c r="C1" s="49">
        <f>MAX($A$3:$A$24)-1</f>
        <v>21</v>
      </c>
    </row>
    <row r="2" spans="1:3" ht="15.7" thickTop="1" x14ac:dyDescent="0.5">
      <c r="A2" s="51" t="s">
        <v>34</v>
      </c>
      <c r="B2" s="51" t="s">
        <v>35</v>
      </c>
      <c r="C2" s="49" t="s">
        <v>36</v>
      </c>
    </row>
    <row r="3" spans="1:3" x14ac:dyDescent="0.5">
      <c r="A3" s="46">
        <v>1</v>
      </c>
      <c r="B3" s="46" t="s">
        <v>71</v>
      </c>
      <c r="C3" s="53"/>
    </row>
    <row r="4" spans="1:3" x14ac:dyDescent="0.5">
      <c r="A4" s="46">
        <v>2</v>
      </c>
      <c r="B4" s="46" t="s">
        <v>72</v>
      </c>
      <c r="C4" s="54"/>
    </row>
    <row r="5" spans="1:3" x14ac:dyDescent="0.5">
      <c r="A5" s="46">
        <v>3</v>
      </c>
      <c r="B5" s="46" t="s">
        <v>201</v>
      </c>
      <c r="C5" s="54"/>
    </row>
    <row r="6" spans="1:3" x14ac:dyDescent="0.5">
      <c r="A6" s="46">
        <v>4</v>
      </c>
      <c r="B6" s="46" t="s">
        <v>90</v>
      </c>
      <c r="C6" s="24"/>
    </row>
    <row r="7" spans="1:3" x14ac:dyDescent="0.5">
      <c r="A7" s="46">
        <v>5</v>
      </c>
      <c r="B7" s="46" t="s">
        <v>91</v>
      </c>
      <c r="C7" s="24"/>
    </row>
    <row r="8" spans="1:3" x14ac:dyDescent="0.5">
      <c r="A8" s="46">
        <v>6</v>
      </c>
      <c r="B8" s="46" t="s">
        <v>202</v>
      </c>
      <c r="C8" s="24"/>
    </row>
    <row r="9" spans="1:3" ht="25.35" x14ac:dyDescent="0.5">
      <c r="A9" s="46">
        <v>7</v>
      </c>
      <c r="B9" s="46" t="s">
        <v>105</v>
      </c>
      <c r="C9" s="24"/>
    </row>
    <row r="10" spans="1:3" x14ac:dyDescent="0.5">
      <c r="A10" s="46">
        <v>8</v>
      </c>
      <c r="B10" s="46" t="s">
        <v>136</v>
      </c>
      <c r="C10" s="24"/>
    </row>
    <row r="11" spans="1:3" x14ac:dyDescent="0.5">
      <c r="A11" s="46">
        <v>9</v>
      </c>
      <c r="B11" s="46" t="s">
        <v>106</v>
      </c>
      <c r="C11" s="24"/>
    </row>
    <row r="12" spans="1:3" x14ac:dyDescent="0.5">
      <c r="A12" s="46">
        <v>10</v>
      </c>
      <c r="B12" s="46" t="s">
        <v>107</v>
      </c>
      <c r="C12" s="24"/>
    </row>
    <row r="13" spans="1:3" x14ac:dyDescent="0.5">
      <c r="A13" s="46">
        <v>11</v>
      </c>
      <c r="B13" s="46" t="s">
        <v>108</v>
      </c>
      <c r="C13" s="24"/>
    </row>
    <row r="14" spans="1:3" x14ac:dyDescent="0.5">
      <c r="A14" s="46">
        <v>12</v>
      </c>
      <c r="B14" s="46" t="s">
        <v>109</v>
      </c>
      <c r="C14" s="24"/>
    </row>
    <row r="15" spans="1:3" ht="25.35" x14ac:dyDescent="0.5">
      <c r="A15" s="46">
        <v>13</v>
      </c>
      <c r="B15" s="46" t="s">
        <v>135</v>
      </c>
      <c r="C15" s="24"/>
    </row>
    <row r="16" spans="1:3" x14ac:dyDescent="0.5">
      <c r="A16" s="46">
        <v>14</v>
      </c>
      <c r="B16" s="46" t="s">
        <v>167</v>
      </c>
      <c r="C16" s="24"/>
    </row>
    <row r="17" spans="1:3" x14ac:dyDescent="0.5">
      <c r="A17" s="46">
        <v>15</v>
      </c>
      <c r="B17" s="46" t="s">
        <v>206</v>
      </c>
      <c r="C17" s="24"/>
    </row>
    <row r="18" spans="1:3" x14ac:dyDescent="0.5">
      <c r="A18" s="46">
        <v>16</v>
      </c>
      <c r="B18" s="46" t="s">
        <v>210</v>
      </c>
      <c r="C18" s="24"/>
    </row>
    <row r="19" spans="1:3" x14ac:dyDescent="0.5">
      <c r="A19" s="46">
        <v>17</v>
      </c>
      <c r="B19" s="46" t="s">
        <v>211</v>
      </c>
      <c r="C19" s="24" t="s">
        <v>38</v>
      </c>
    </row>
    <row r="20" spans="1:3" x14ac:dyDescent="0.5">
      <c r="A20" s="46">
        <v>18</v>
      </c>
      <c r="B20" s="46" t="s">
        <v>285</v>
      </c>
      <c r="C20" s="24"/>
    </row>
    <row r="21" spans="1:3" x14ac:dyDescent="0.5">
      <c r="A21" s="46">
        <v>19</v>
      </c>
      <c r="B21" s="46" t="s">
        <v>304</v>
      </c>
      <c r="C21" s="24"/>
    </row>
    <row r="22" spans="1:3" x14ac:dyDescent="0.5">
      <c r="A22" s="46">
        <v>20</v>
      </c>
      <c r="B22" s="46" t="s">
        <v>310</v>
      </c>
      <c r="C22" s="24"/>
    </row>
    <row r="23" spans="1:3" x14ac:dyDescent="0.5">
      <c r="A23" s="46">
        <v>21</v>
      </c>
      <c r="B23" s="46" t="s">
        <v>95</v>
      </c>
    </row>
    <row r="24" spans="1:3" x14ac:dyDescent="0.5">
      <c r="A24" s="46">
        <v>22</v>
      </c>
      <c r="B24" s="4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0"/>
  <dimension ref="A1:C10"/>
  <sheetViews>
    <sheetView workbookViewId="0">
      <selection activeCell="A2" sqref="A2:G2"/>
    </sheetView>
  </sheetViews>
  <sheetFormatPr baseColWidth="10" defaultColWidth="11.41015625" defaultRowHeight="15.35" x14ac:dyDescent="0.5"/>
  <cols>
    <col min="1" max="1" width="13.1171875" style="49" customWidth="1"/>
    <col min="2" max="2" width="55.1171875" style="49" customWidth="1"/>
    <col min="3" max="16384" width="11.41015625" style="49"/>
  </cols>
  <sheetData>
    <row r="1" spans="1:3" ht="15.7" thickBot="1" x14ac:dyDescent="0.55000000000000004">
      <c r="A1" s="49" t="s">
        <v>49</v>
      </c>
      <c r="B1" s="50">
        <v>8</v>
      </c>
      <c r="C1" s="49">
        <f>MAX($A$3:$A$10)-1</f>
        <v>7</v>
      </c>
    </row>
    <row r="2" spans="1:3" ht="15.7" thickTop="1" x14ac:dyDescent="0.5">
      <c r="A2" s="51" t="s">
        <v>34</v>
      </c>
      <c r="B2" s="51" t="s">
        <v>35</v>
      </c>
      <c r="C2" s="49" t="s">
        <v>36</v>
      </c>
    </row>
    <row r="3" spans="1:3" x14ac:dyDescent="0.5">
      <c r="A3" s="46">
        <v>1</v>
      </c>
      <c r="B3" s="46" t="s">
        <v>153</v>
      </c>
      <c r="C3" s="53"/>
    </row>
    <row r="4" spans="1:3" x14ac:dyDescent="0.5">
      <c r="A4" s="46">
        <v>2</v>
      </c>
      <c r="B4" s="46" t="s">
        <v>154</v>
      </c>
      <c r="C4" s="54"/>
    </row>
    <row r="5" spans="1:3" x14ac:dyDescent="0.5">
      <c r="A5" s="46">
        <v>3</v>
      </c>
      <c r="B5" s="46" t="s">
        <v>79</v>
      </c>
      <c r="C5" s="54"/>
    </row>
    <row r="6" spans="1:3" x14ac:dyDescent="0.5">
      <c r="A6" s="46">
        <v>4</v>
      </c>
      <c r="B6" s="46" t="s">
        <v>80</v>
      </c>
      <c r="C6" s="24"/>
    </row>
    <row r="7" spans="1:3" x14ac:dyDescent="0.5">
      <c r="A7" s="46">
        <v>5</v>
      </c>
      <c r="B7" s="46" t="s">
        <v>61</v>
      </c>
      <c r="C7" s="24"/>
    </row>
    <row r="8" spans="1:3" x14ac:dyDescent="0.5">
      <c r="A8" s="46">
        <v>6</v>
      </c>
      <c r="B8" s="46" t="s">
        <v>137</v>
      </c>
      <c r="C8" s="24"/>
    </row>
    <row r="9" spans="1:3" x14ac:dyDescent="0.5">
      <c r="A9" s="46">
        <v>7</v>
      </c>
      <c r="B9" s="52" t="s">
        <v>6</v>
      </c>
    </row>
    <row r="10" spans="1:3" x14ac:dyDescent="0.5">
      <c r="A10" s="46">
        <v>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8"/>
  <dimension ref="A1:C5"/>
  <sheetViews>
    <sheetView workbookViewId="0">
      <selection activeCell="A2" sqref="A2:G2"/>
    </sheetView>
  </sheetViews>
  <sheetFormatPr baseColWidth="10" defaultColWidth="11.41015625" defaultRowHeight="15.35" x14ac:dyDescent="0.5"/>
  <cols>
    <col min="1" max="1" width="13.1171875" style="19" customWidth="1"/>
    <col min="2" max="2" width="55.1171875" style="19" customWidth="1"/>
    <col min="3" max="16384" width="11.41015625" style="19"/>
  </cols>
  <sheetData>
    <row r="1" spans="1:3" ht="15.7" thickBot="1" x14ac:dyDescent="0.55000000000000004">
      <c r="A1" s="19" t="s">
        <v>138</v>
      </c>
      <c r="B1" s="26">
        <v>3</v>
      </c>
      <c r="C1" s="19">
        <f>MAX($A$3:$A$5)-1</f>
        <v>2</v>
      </c>
    </row>
    <row r="2" spans="1:3" ht="15.7" thickTop="1" x14ac:dyDescent="0.5">
      <c r="A2" s="23" t="s">
        <v>34</v>
      </c>
      <c r="B2" s="23" t="s">
        <v>35</v>
      </c>
      <c r="C2" s="19" t="s">
        <v>36</v>
      </c>
    </row>
    <row r="3" spans="1:3" x14ac:dyDescent="0.5">
      <c r="A3" s="21">
        <v>1</v>
      </c>
      <c r="B3" s="21" t="s">
        <v>40</v>
      </c>
      <c r="C3" s="22"/>
    </row>
    <row r="4" spans="1:3" x14ac:dyDescent="0.5">
      <c r="A4" s="21">
        <v>2</v>
      </c>
      <c r="B4" s="21" t="s">
        <v>41</v>
      </c>
      <c r="C4" s="22"/>
    </row>
    <row r="5" spans="1:3" x14ac:dyDescent="0.5">
      <c r="A5" s="21">
        <v>3</v>
      </c>
      <c r="B5" s="21"/>
      <c r="C5" s="2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1015625" defaultRowHeight="14" x14ac:dyDescent="0.45"/>
  <cols>
    <col min="1" max="16384" width="11.41015625" style="58"/>
  </cols>
  <sheetData/>
  <sheetProtection algorithmName="SHA-512" hashValue="9bcqnPtpRCxCSIQoaIS84yUiA+lulZFtokRTFfuROZW06wdLZtdxh8xvRMQhuZK5NfmUyPjZLRn0x2uzhIMH3w==" saltValue="eQIYG0D8IUEYHU/BpyndX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1"/>
  <dimension ref="A1:C19"/>
  <sheetViews>
    <sheetView workbookViewId="0">
      <selection activeCell="A2" sqref="A2:G2"/>
    </sheetView>
  </sheetViews>
  <sheetFormatPr baseColWidth="10" defaultColWidth="11.41015625" defaultRowHeight="15.35" x14ac:dyDescent="0.5"/>
  <cols>
    <col min="1" max="1" width="19.41015625" style="19" customWidth="1"/>
    <col min="2" max="2" width="55.1171875" style="18" customWidth="1"/>
    <col min="3" max="16384" width="11.41015625" style="19"/>
  </cols>
  <sheetData>
    <row r="1" spans="1:3" ht="15.7" thickBot="1" x14ac:dyDescent="0.55000000000000004">
      <c r="A1" s="11" t="s">
        <v>158</v>
      </c>
      <c r="B1" s="25">
        <v>17</v>
      </c>
      <c r="C1" s="19">
        <f>MAX($A$3:$A$19)-1</f>
        <v>16</v>
      </c>
    </row>
    <row r="2" spans="1:3" ht="15.7" thickTop="1" x14ac:dyDescent="0.5">
      <c r="A2" s="23" t="s">
        <v>34</v>
      </c>
      <c r="B2" s="20" t="s">
        <v>35</v>
      </c>
      <c r="C2" s="19" t="s">
        <v>36</v>
      </c>
    </row>
    <row r="3" spans="1:3" x14ac:dyDescent="0.5">
      <c r="A3" s="21">
        <v>1</v>
      </c>
      <c r="B3" s="27" t="s">
        <v>84</v>
      </c>
      <c r="C3" s="27"/>
    </row>
    <row r="4" spans="1:3" x14ac:dyDescent="0.5">
      <c r="A4" s="21">
        <v>2</v>
      </c>
      <c r="B4" s="27" t="s">
        <v>85</v>
      </c>
      <c r="C4" s="27" t="s">
        <v>38</v>
      </c>
    </row>
    <row r="5" spans="1:3" x14ac:dyDescent="0.5">
      <c r="A5" s="21">
        <v>3</v>
      </c>
      <c r="B5" s="27" t="s">
        <v>160</v>
      </c>
      <c r="C5" s="27"/>
    </row>
    <row r="6" spans="1:3" x14ac:dyDescent="0.5">
      <c r="A6" s="21">
        <v>4</v>
      </c>
      <c r="B6" s="27" t="s">
        <v>86</v>
      </c>
      <c r="C6" s="27"/>
    </row>
    <row r="7" spans="1:3" x14ac:dyDescent="0.5">
      <c r="A7" s="21">
        <v>5</v>
      </c>
      <c r="B7" s="27" t="s">
        <v>87</v>
      </c>
      <c r="C7" s="27"/>
    </row>
    <row r="8" spans="1:3" x14ac:dyDescent="0.5">
      <c r="A8" s="21">
        <v>6</v>
      </c>
      <c r="B8" s="27" t="s">
        <v>88</v>
      </c>
      <c r="C8" s="27"/>
    </row>
    <row r="9" spans="1:3" x14ac:dyDescent="0.5">
      <c r="A9" s="21">
        <v>7</v>
      </c>
      <c r="B9" s="27" t="s">
        <v>60</v>
      </c>
      <c r="C9" s="27"/>
    </row>
    <row r="10" spans="1:3" x14ac:dyDescent="0.5">
      <c r="A10" s="21">
        <v>8</v>
      </c>
      <c r="B10" s="27" t="s">
        <v>62</v>
      </c>
      <c r="C10" s="27"/>
    </row>
    <row r="11" spans="1:3" ht="25.35" x14ac:dyDescent="0.5">
      <c r="A11" s="21">
        <v>9</v>
      </c>
      <c r="B11" s="27" t="s">
        <v>89</v>
      </c>
      <c r="C11" s="27"/>
    </row>
    <row r="12" spans="1:3" x14ac:dyDescent="0.5">
      <c r="A12" s="21">
        <v>10</v>
      </c>
      <c r="B12" s="27" t="s">
        <v>102</v>
      </c>
      <c r="C12" s="27"/>
    </row>
    <row r="13" spans="1:3" x14ac:dyDescent="0.5">
      <c r="A13" s="21">
        <v>11</v>
      </c>
      <c r="B13" s="27" t="s">
        <v>103</v>
      </c>
      <c r="C13" s="27"/>
    </row>
    <row r="14" spans="1:3" x14ac:dyDescent="0.5">
      <c r="A14" s="21">
        <v>12</v>
      </c>
      <c r="B14" s="27" t="s">
        <v>104</v>
      </c>
      <c r="C14" s="27"/>
    </row>
    <row r="15" spans="1:3" x14ac:dyDescent="0.5">
      <c r="A15" s="21">
        <v>13</v>
      </c>
      <c r="B15" s="27" t="s">
        <v>159</v>
      </c>
      <c r="C15" s="27"/>
    </row>
    <row r="16" spans="1:3" x14ac:dyDescent="0.5">
      <c r="A16" s="21">
        <v>14</v>
      </c>
      <c r="B16" s="27" t="s">
        <v>209</v>
      </c>
      <c r="C16" s="27"/>
    </row>
    <row r="17" spans="1:3" x14ac:dyDescent="0.5">
      <c r="A17" s="21">
        <v>15</v>
      </c>
      <c r="B17" s="27" t="s">
        <v>301</v>
      </c>
      <c r="C17" s="27"/>
    </row>
    <row r="18" spans="1:3" x14ac:dyDescent="0.5">
      <c r="A18" s="21">
        <v>16</v>
      </c>
      <c r="B18" s="27" t="s">
        <v>6</v>
      </c>
      <c r="C18" s="22"/>
    </row>
    <row r="19" spans="1:3" x14ac:dyDescent="0.5">
      <c r="A19" s="21">
        <v>17</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27"/>
  <sheetViews>
    <sheetView workbookViewId="0">
      <selection activeCell="A2" sqref="A2:G2"/>
    </sheetView>
  </sheetViews>
  <sheetFormatPr baseColWidth="10" defaultColWidth="11.41015625" defaultRowHeight="15.35" x14ac:dyDescent="0.5"/>
  <cols>
    <col min="1" max="1" width="13.1171875" style="49" customWidth="1"/>
    <col min="2" max="2" width="55.1171875" style="49" customWidth="1"/>
    <col min="3" max="16384" width="11.41015625" style="49"/>
  </cols>
  <sheetData>
    <row r="1" spans="1:3" ht="15.7" thickBot="1" x14ac:dyDescent="0.55000000000000004">
      <c r="A1" s="49" t="s">
        <v>174</v>
      </c>
      <c r="B1" s="50">
        <v>25</v>
      </c>
      <c r="C1" s="49">
        <f>MAX($A$3:$A$27)-1</f>
        <v>24</v>
      </c>
    </row>
    <row r="2" spans="1:3" ht="15.7" thickTop="1" x14ac:dyDescent="0.5">
      <c r="A2" s="51" t="s">
        <v>34</v>
      </c>
      <c r="B2" s="51" t="s">
        <v>35</v>
      </c>
      <c r="C2" s="49" t="s">
        <v>36</v>
      </c>
    </row>
    <row r="3" spans="1:3" x14ac:dyDescent="0.5">
      <c r="A3" s="46">
        <v>1</v>
      </c>
      <c r="B3" s="60" t="s">
        <v>173</v>
      </c>
      <c r="C3" s="53"/>
    </row>
    <row r="4" spans="1:3" x14ac:dyDescent="0.5">
      <c r="A4" s="46">
        <v>2</v>
      </c>
      <c r="B4" s="60" t="s">
        <v>172</v>
      </c>
      <c r="C4" s="54" t="s">
        <v>38</v>
      </c>
    </row>
    <row r="5" spans="1:3" x14ac:dyDescent="0.5">
      <c r="A5" s="46">
        <v>3</v>
      </c>
      <c r="B5" s="60" t="s">
        <v>63</v>
      </c>
      <c r="C5" s="54"/>
    </row>
    <row r="6" spans="1:3" x14ac:dyDescent="0.5">
      <c r="A6" s="46">
        <v>4</v>
      </c>
      <c r="B6" s="60" t="s">
        <v>64</v>
      </c>
      <c r="C6" s="54" t="s">
        <v>38</v>
      </c>
    </row>
    <row r="7" spans="1:3" ht="28" x14ac:dyDescent="0.5">
      <c r="A7" s="46">
        <v>5</v>
      </c>
      <c r="B7" s="60" t="s">
        <v>171</v>
      </c>
      <c r="C7" s="54"/>
    </row>
    <row r="8" spans="1:3" x14ac:dyDescent="0.5">
      <c r="A8" s="46">
        <v>6</v>
      </c>
      <c r="B8" s="60" t="s">
        <v>170</v>
      </c>
      <c r="C8" s="24"/>
    </row>
    <row r="9" spans="1:3" x14ac:dyDescent="0.5">
      <c r="A9" s="46">
        <v>7</v>
      </c>
      <c r="B9" s="60" t="s">
        <v>169</v>
      </c>
      <c r="C9" s="24"/>
    </row>
    <row r="10" spans="1:3" x14ac:dyDescent="0.5">
      <c r="A10" s="46">
        <v>8</v>
      </c>
      <c r="B10" s="60" t="s">
        <v>168</v>
      </c>
      <c r="C10" s="24"/>
    </row>
    <row r="11" spans="1:3" ht="56" x14ac:dyDescent="0.5">
      <c r="A11" s="46">
        <v>9</v>
      </c>
      <c r="B11" s="60" t="s">
        <v>198</v>
      </c>
      <c r="C11" s="24"/>
    </row>
    <row r="12" spans="1:3" ht="42" x14ac:dyDescent="0.5">
      <c r="A12" s="46">
        <v>10</v>
      </c>
      <c r="B12" s="60" t="s">
        <v>286</v>
      </c>
      <c r="C12" s="24"/>
    </row>
    <row r="13" spans="1:3" x14ac:dyDescent="0.5">
      <c r="A13" s="46">
        <v>11</v>
      </c>
      <c r="B13" s="60" t="s">
        <v>199</v>
      </c>
      <c r="C13" s="24"/>
    </row>
    <row r="14" spans="1:3" x14ac:dyDescent="0.5">
      <c r="A14" s="46">
        <v>12</v>
      </c>
      <c r="B14" s="60" t="s">
        <v>197</v>
      </c>
      <c r="C14" s="24"/>
    </row>
    <row r="15" spans="1:3" x14ac:dyDescent="0.5">
      <c r="A15" s="46">
        <v>13</v>
      </c>
      <c r="B15" s="60" t="s">
        <v>200</v>
      </c>
      <c r="C15" s="24"/>
    </row>
    <row r="16" spans="1:3" ht="42" x14ac:dyDescent="0.5">
      <c r="A16" s="46">
        <v>14</v>
      </c>
      <c r="B16" s="60" t="s">
        <v>207</v>
      </c>
      <c r="C16" s="24"/>
    </row>
    <row r="17" spans="1:3" x14ac:dyDescent="0.5">
      <c r="A17" s="46">
        <v>15</v>
      </c>
      <c r="B17" s="60" t="s">
        <v>203</v>
      </c>
      <c r="C17" s="24"/>
    </row>
    <row r="18" spans="1:3" x14ac:dyDescent="0.5">
      <c r="A18" s="46">
        <v>16</v>
      </c>
      <c r="B18" s="60" t="s">
        <v>204</v>
      </c>
      <c r="C18" s="24"/>
    </row>
    <row r="19" spans="1:3" x14ac:dyDescent="0.5">
      <c r="A19" s="46">
        <v>17</v>
      </c>
      <c r="B19" s="60" t="s">
        <v>205</v>
      </c>
      <c r="C19" s="24"/>
    </row>
    <row r="20" spans="1:3" ht="42" x14ac:dyDescent="0.5">
      <c r="A20" s="46">
        <v>18</v>
      </c>
      <c r="B20" s="60" t="s">
        <v>287</v>
      </c>
      <c r="C20" s="24"/>
    </row>
    <row r="21" spans="1:3" ht="42" x14ac:dyDescent="0.5">
      <c r="A21" s="46">
        <v>19</v>
      </c>
      <c r="B21" s="60" t="s">
        <v>302</v>
      </c>
      <c r="C21" s="24"/>
    </row>
    <row r="22" spans="1:3" x14ac:dyDescent="0.5">
      <c r="A22" s="46">
        <v>20</v>
      </c>
      <c r="B22" s="60" t="s">
        <v>303</v>
      </c>
      <c r="C22" s="24"/>
    </row>
    <row r="23" spans="1:3" x14ac:dyDescent="0.5">
      <c r="A23" s="46">
        <v>21</v>
      </c>
      <c r="B23" s="60" t="s">
        <v>209</v>
      </c>
      <c r="C23" s="24"/>
    </row>
    <row r="24" spans="1:3" ht="28" x14ac:dyDescent="0.5">
      <c r="A24" s="46">
        <v>22</v>
      </c>
      <c r="B24" s="60" t="s">
        <v>309</v>
      </c>
      <c r="C24" s="24"/>
    </row>
    <row r="25" spans="1:3" ht="42" x14ac:dyDescent="0.5">
      <c r="A25" s="46">
        <v>23</v>
      </c>
      <c r="B25" s="60" t="s">
        <v>327</v>
      </c>
      <c r="C25" s="24"/>
    </row>
    <row r="26" spans="1:3" x14ac:dyDescent="0.5">
      <c r="A26" s="46">
        <v>24</v>
      </c>
      <c r="B26" s="46" t="s">
        <v>95</v>
      </c>
    </row>
    <row r="27" spans="1:3" x14ac:dyDescent="0.5">
      <c r="A27" s="46">
        <v>25</v>
      </c>
      <c r="B27" s="46"/>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6F2D3-E8A2-46EE-B8BA-7CDDDF52D341}">
  <dimension ref="A1:C7"/>
  <sheetViews>
    <sheetView workbookViewId="0">
      <selection sqref="A1:C1"/>
    </sheetView>
  </sheetViews>
  <sheetFormatPr baseColWidth="10" defaultColWidth="11.41015625" defaultRowHeight="14" x14ac:dyDescent="0.45"/>
  <cols>
    <col min="1" max="3" width="27.5859375" style="130" customWidth="1"/>
    <col min="4" max="16384" width="11.41015625" style="130"/>
  </cols>
  <sheetData>
    <row r="1" spans="1:3" s="127" customFormat="1" ht="15" x14ac:dyDescent="0.45">
      <c r="A1" s="126" t="s">
        <v>112</v>
      </c>
      <c r="B1" s="126"/>
      <c r="C1" s="126"/>
    </row>
    <row r="2" spans="1:3" s="127" customFormat="1" ht="79.7" customHeight="1" x14ac:dyDescent="0.45">
      <c r="A2" s="128" t="s">
        <v>328</v>
      </c>
      <c r="B2" s="129"/>
      <c r="C2" s="129"/>
    </row>
    <row r="3" spans="1:3" s="127" customFormat="1" ht="66.2" customHeight="1" x14ac:dyDescent="0.45">
      <c r="A3" s="128" t="s">
        <v>140</v>
      </c>
      <c r="B3" s="129"/>
      <c r="C3" s="129"/>
    </row>
    <row r="4" spans="1:3" s="127" customFormat="1" ht="45" customHeight="1" x14ac:dyDescent="0.45">
      <c r="A4" s="128" t="s">
        <v>113</v>
      </c>
      <c r="B4" s="129"/>
      <c r="C4" s="129"/>
    </row>
    <row r="5" spans="1:3" s="127" customFormat="1" ht="45" customHeight="1" x14ac:dyDescent="0.45">
      <c r="A5" s="128" t="s">
        <v>141</v>
      </c>
      <c r="B5" s="128"/>
      <c r="C5" s="128"/>
    </row>
    <row r="6" spans="1:3" s="127" customFormat="1" ht="70" customHeight="1" x14ac:dyDescent="0.45">
      <c r="A6" s="128" t="s">
        <v>142</v>
      </c>
      <c r="B6" s="129"/>
      <c r="C6" s="129"/>
    </row>
    <row r="7" spans="1:3" s="127" customFormat="1" ht="65.25" customHeight="1" x14ac:dyDescent="0.45">
      <c r="A7" s="128" t="s">
        <v>144</v>
      </c>
      <c r="B7" s="129"/>
      <c r="C7" s="129"/>
    </row>
  </sheetData>
  <sheetProtection algorithmName="SHA-512" hashValue="1lhqgkkujHIjN5TMe3EaWFiuPTmfOIlW9YVj/Ijya2cW4A3yTwHbODjMLtIWyCFpJQ1L2sxuTw8UGgnLSleIog==" saltValue="imYz/vFIpxFk3JqQPYc+Bw=="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A77AB-FD62-4249-B432-F64DB438998F}">
  <dimension ref="A1:D16"/>
  <sheetViews>
    <sheetView workbookViewId="0"/>
  </sheetViews>
  <sheetFormatPr baseColWidth="10" defaultColWidth="11.41015625" defaultRowHeight="15.35" x14ac:dyDescent="0.5"/>
  <cols>
    <col min="1" max="3" width="27.5859375" style="136" customWidth="1"/>
    <col min="4" max="16384" width="11.41015625" style="136"/>
  </cols>
  <sheetData>
    <row r="1" spans="1:4" s="132" customFormat="1" x14ac:dyDescent="0.45">
      <c r="A1" s="131" t="s">
        <v>11</v>
      </c>
      <c r="B1" s="131"/>
      <c r="C1" s="131"/>
      <c r="D1" s="131"/>
    </row>
    <row r="2" spans="1:4" s="132" customFormat="1" ht="72" customHeight="1" x14ac:dyDescent="0.45">
      <c r="A2" s="133" t="s">
        <v>24</v>
      </c>
      <c r="B2" s="134"/>
      <c r="C2" s="134"/>
    </row>
    <row r="3" spans="1:4" s="132" customFormat="1" ht="59.45" customHeight="1" x14ac:dyDescent="0.45">
      <c r="A3" s="133" t="s">
        <v>25</v>
      </c>
      <c r="B3" s="134"/>
      <c r="C3" s="134"/>
    </row>
    <row r="4" spans="1:4" s="132" customFormat="1" ht="108" customHeight="1" x14ac:dyDescent="0.45">
      <c r="A4" s="133" t="s">
        <v>26</v>
      </c>
      <c r="B4" s="134"/>
      <c r="C4" s="134"/>
    </row>
    <row r="5" spans="1:4" s="132" customFormat="1" ht="154.5" customHeight="1" x14ac:dyDescent="0.45">
      <c r="A5" s="133" t="s">
        <v>27</v>
      </c>
      <c r="B5" s="133"/>
      <c r="C5" s="133"/>
    </row>
    <row r="6" spans="1:4" s="132" customFormat="1" ht="141.94999999999999" customHeight="1" x14ac:dyDescent="0.45">
      <c r="A6" s="133" t="s">
        <v>28</v>
      </c>
      <c r="B6" s="133"/>
      <c r="C6" s="133"/>
    </row>
    <row r="7" spans="1:4" s="132" customFormat="1" ht="195.2" customHeight="1" x14ac:dyDescent="0.45">
      <c r="A7" s="133" t="s">
        <v>329</v>
      </c>
      <c r="B7" s="134"/>
      <c r="C7" s="134"/>
    </row>
    <row r="8" spans="1:4" s="132" customFormat="1" ht="79.7" customHeight="1" x14ac:dyDescent="0.45">
      <c r="A8" s="133" t="s">
        <v>111</v>
      </c>
      <c r="B8" s="134"/>
      <c r="C8" s="134"/>
    </row>
    <row r="9" spans="1:4" x14ac:dyDescent="0.5">
      <c r="A9" s="135"/>
      <c r="B9" s="135"/>
      <c r="C9" s="135"/>
    </row>
    <row r="10" spans="1:4" x14ac:dyDescent="0.5">
      <c r="A10" s="135"/>
      <c r="B10" s="135"/>
      <c r="C10" s="135"/>
    </row>
    <row r="11" spans="1:4" x14ac:dyDescent="0.5">
      <c r="A11" s="135"/>
      <c r="B11" s="135"/>
      <c r="C11" s="135"/>
    </row>
    <row r="12" spans="1:4" x14ac:dyDescent="0.5">
      <c r="A12" s="135"/>
      <c r="B12" s="135"/>
      <c r="C12" s="135"/>
    </row>
    <row r="13" spans="1:4" x14ac:dyDescent="0.5">
      <c r="A13" s="135"/>
      <c r="B13" s="135"/>
      <c r="C13" s="135"/>
    </row>
    <row r="14" spans="1:4" x14ac:dyDescent="0.5">
      <c r="A14" s="135"/>
      <c r="B14" s="135"/>
      <c r="C14" s="135"/>
    </row>
    <row r="15" spans="1:4" x14ac:dyDescent="0.5">
      <c r="A15" s="135"/>
      <c r="B15" s="135"/>
      <c r="C15" s="135"/>
    </row>
    <row r="16" spans="1:4" x14ac:dyDescent="0.5">
      <c r="A16" s="135"/>
      <c r="B16" s="135"/>
      <c r="C16" s="135"/>
    </row>
  </sheetData>
  <sheetProtection algorithmName="SHA-512" hashValue="cPZ1VmbuJvlKMi9cw2/RW5tpJwzC6jqUPAI39ziLWIaodePGivYxrLnMHlFrgDKQJPYSY4cqRPxe6zh3U926kw==" saltValue="jrD+uGXX6e2a5EWm2NqZHg==" spinCount="100000" sheet="1" objects="1" scenarios="1"/>
  <mergeCells count="15">
    <mergeCell ref="A14:C14"/>
    <mergeCell ref="A15:C15"/>
    <mergeCell ref="A16:C16"/>
    <mergeCell ref="A8:C8"/>
    <mergeCell ref="A9:C9"/>
    <mergeCell ref="A10:C10"/>
    <mergeCell ref="A11:C11"/>
    <mergeCell ref="A12:C12"/>
    <mergeCell ref="A13:C13"/>
    <mergeCell ref="A2:C2"/>
    <mergeCell ref="A3:C3"/>
    <mergeCell ref="A4:C4"/>
    <mergeCell ref="A5:C5"/>
    <mergeCell ref="A6:C6"/>
    <mergeCell ref="A7:C7"/>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4F67E-A5FE-4351-A3AB-A95374861C92}">
  <sheetPr>
    <pageSetUpPr fitToPage="1"/>
  </sheetPr>
  <dimension ref="A1:E11"/>
  <sheetViews>
    <sheetView workbookViewId="0">
      <selection sqref="A1:C1"/>
    </sheetView>
  </sheetViews>
  <sheetFormatPr baseColWidth="10" defaultColWidth="11.41015625" defaultRowHeight="15.35" x14ac:dyDescent="0.5"/>
  <cols>
    <col min="1" max="3" width="27.5859375" style="138" customWidth="1"/>
    <col min="4" max="16384" width="11.41015625" style="138"/>
  </cols>
  <sheetData>
    <row r="1" spans="1:5" ht="27.75" customHeight="1" x14ac:dyDescent="0.5">
      <c r="A1" s="137" t="s">
        <v>330</v>
      </c>
      <c r="B1" s="137"/>
      <c r="C1" s="137"/>
    </row>
    <row r="2" spans="1:5" s="139" customFormat="1" ht="100" customHeight="1" x14ac:dyDescent="0.45">
      <c r="A2" s="133" t="s">
        <v>331</v>
      </c>
      <c r="B2" s="134"/>
      <c r="C2" s="134"/>
      <c r="E2" s="140"/>
    </row>
    <row r="3" spans="1:5" s="139" customFormat="1" ht="45" customHeight="1" x14ac:dyDescent="0.45">
      <c r="A3" s="133" t="s">
        <v>332</v>
      </c>
      <c r="B3" s="134"/>
      <c r="C3" s="134"/>
      <c r="E3" s="140"/>
    </row>
    <row r="4" spans="1:5" s="139" customFormat="1" ht="66.75" customHeight="1" x14ac:dyDescent="0.45">
      <c r="A4" s="141" t="s">
        <v>333</v>
      </c>
      <c r="B4" s="142"/>
      <c r="C4" s="143"/>
      <c r="E4" s="140"/>
    </row>
    <row r="5" spans="1:5" ht="30.7" x14ac:dyDescent="0.5">
      <c r="A5" s="144" t="s">
        <v>39</v>
      </c>
      <c r="B5" s="144" t="s">
        <v>110</v>
      </c>
    </row>
    <row r="6" spans="1:5" x14ac:dyDescent="0.5">
      <c r="A6" s="145">
        <v>1379</v>
      </c>
      <c r="B6" s="145">
        <v>1380</v>
      </c>
    </row>
    <row r="7" spans="1:5" x14ac:dyDescent="0.5">
      <c r="A7" s="145">
        <v>179.34</v>
      </c>
      <c r="B7" s="145">
        <v>179</v>
      </c>
    </row>
    <row r="8" spans="1:5" x14ac:dyDescent="0.5">
      <c r="A8" s="145">
        <v>80.12</v>
      </c>
      <c r="B8" s="145">
        <v>80.099999999999994</v>
      </c>
    </row>
    <row r="9" spans="1:5" x14ac:dyDescent="0.5">
      <c r="A9" s="145">
        <v>7.8</v>
      </c>
      <c r="B9" s="146">
        <v>7.8</v>
      </c>
    </row>
    <row r="10" spans="1:5" ht="24" hidden="1" customHeight="1" x14ac:dyDescent="0.5">
      <c r="A10" s="147"/>
      <c r="B10" s="148"/>
      <c r="C10" s="148"/>
    </row>
    <row r="11" spans="1:5" x14ac:dyDescent="0.5">
      <c r="A11" s="145">
        <v>7.8320000000000001E-2</v>
      </c>
      <c r="B11" s="149">
        <v>7.8299999999999995E-2</v>
      </c>
    </row>
  </sheetData>
  <sheetProtection algorithmName="SHA-512" hashValue="Ryo8trv5XhscAQPF+mKemK4dnGFhT4EP/DP0rpqPVwfJmNd8lOzleeWjpp13xLOARlFKraNHVbB7xtiP30ux6g==" saltValue="UZu4YPw7P2lGLAPdfkNDL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27C6F-D2F8-4F09-97F1-DF94FB22B4C1}">
  <dimension ref="A1:H20"/>
  <sheetViews>
    <sheetView zoomScaleNormal="100" workbookViewId="0">
      <selection sqref="A1:H1"/>
    </sheetView>
  </sheetViews>
  <sheetFormatPr baseColWidth="10" defaultColWidth="11.41015625" defaultRowHeight="14" x14ac:dyDescent="0.45"/>
  <cols>
    <col min="1" max="8" width="10.5859375" style="154" customWidth="1"/>
    <col min="9" max="256" width="11.41015625" style="154"/>
    <col min="257" max="264" width="10.5859375" style="154" customWidth="1"/>
    <col min="265" max="512" width="11.41015625" style="154"/>
    <col min="513" max="520" width="10.5859375" style="154" customWidth="1"/>
    <col min="521" max="768" width="11.41015625" style="154"/>
    <col min="769" max="776" width="10.5859375" style="154" customWidth="1"/>
    <col min="777" max="1024" width="11.41015625" style="154"/>
    <col min="1025" max="1032" width="10.5859375" style="154" customWidth="1"/>
    <col min="1033" max="1280" width="11.41015625" style="154"/>
    <col min="1281" max="1288" width="10.5859375" style="154" customWidth="1"/>
    <col min="1289" max="1536" width="11.41015625" style="154"/>
    <col min="1537" max="1544" width="10.5859375" style="154" customWidth="1"/>
    <col min="1545" max="1792" width="11.41015625" style="154"/>
    <col min="1793" max="1800" width="10.5859375" style="154" customWidth="1"/>
    <col min="1801" max="2048" width="11.41015625" style="154"/>
    <col min="2049" max="2056" width="10.5859375" style="154" customWidth="1"/>
    <col min="2057" max="2304" width="11.41015625" style="154"/>
    <col min="2305" max="2312" width="10.5859375" style="154" customWidth="1"/>
    <col min="2313" max="2560" width="11.41015625" style="154"/>
    <col min="2561" max="2568" width="10.5859375" style="154" customWidth="1"/>
    <col min="2569" max="2816" width="11.41015625" style="154"/>
    <col min="2817" max="2824" width="10.5859375" style="154" customWidth="1"/>
    <col min="2825" max="3072" width="11.41015625" style="154"/>
    <col min="3073" max="3080" width="10.5859375" style="154" customWidth="1"/>
    <col min="3081" max="3328" width="11.41015625" style="154"/>
    <col min="3329" max="3336" width="10.5859375" style="154" customWidth="1"/>
    <col min="3337" max="3584" width="11.41015625" style="154"/>
    <col min="3585" max="3592" width="10.5859375" style="154" customWidth="1"/>
    <col min="3593" max="3840" width="11.41015625" style="154"/>
    <col min="3841" max="3848" width="10.5859375" style="154" customWidth="1"/>
    <col min="3849" max="4096" width="11.41015625" style="154"/>
    <col min="4097" max="4104" width="10.5859375" style="154" customWidth="1"/>
    <col min="4105" max="4352" width="11.41015625" style="154"/>
    <col min="4353" max="4360" width="10.5859375" style="154" customWidth="1"/>
    <col min="4361" max="4608" width="11.41015625" style="154"/>
    <col min="4609" max="4616" width="10.5859375" style="154" customWidth="1"/>
    <col min="4617" max="4864" width="11.41015625" style="154"/>
    <col min="4865" max="4872" width="10.5859375" style="154" customWidth="1"/>
    <col min="4873" max="5120" width="11.41015625" style="154"/>
    <col min="5121" max="5128" width="10.5859375" style="154" customWidth="1"/>
    <col min="5129" max="5376" width="11.41015625" style="154"/>
    <col min="5377" max="5384" width="10.5859375" style="154" customWidth="1"/>
    <col min="5385" max="5632" width="11.41015625" style="154"/>
    <col min="5633" max="5640" width="10.5859375" style="154" customWidth="1"/>
    <col min="5641" max="5888" width="11.41015625" style="154"/>
    <col min="5889" max="5896" width="10.5859375" style="154" customWidth="1"/>
    <col min="5897" max="6144" width="11.41015625" style="154"/>
    <col min="6145" max="6152" width="10.5859375" style="154" customWidth="1"/>
    <col min="6153" max="6400" width="11.41015625" style="154"/>
    <col min="6401" max="6408" width="10.5859375" style="154" customWidth="1"/>
    <col min="6409" max="6656" width="11.41015625" style="154"/>
    <col min="6657" max="6664" width="10.5859375" style="154" customWidth="1"/>
    <col min="6665" max="6912" width="11.41015625" style="154"/>
    <col min="6913" max="6920" width="10.5859375" style="154" customWidth="1"/>
    <col min="6921" max="7168" width="11.41015625" style="154"/>
    <col min="7169" max="7176" width="10.5859375" style="154" customWidth="1"/>
    <col min="7177" max="7424" width="11.41015625" style="154"/>
    <col min="7425" max="7432" width="10.5859375" style="154" customWidth="1"/>
    <col min="7433" max="7680" width="11.41015625" style="154"/>
    <col min="7681" max="7688" width="10.5859375" style="154" customWidth="1"/>
    <col min="7689" max="7936" width="11.41015625" style="154"/>
    <col min="7937" max="7944" width="10.5859375" style="154" customWidth="1"/>
    <col min="7945" max="8192" width="11.41015625" style="154"/>
    <col min="8193" max="8200" width="10.5859375" style="154" customWidth="1"/>
    <col min="8201" max="8448" width="11.41015625" style="154"/>
    <col min="8449" max="8456" width="10.5859375" style="154" customWidth="1"/>
    <col min="8457" max="8704" width="11.41015625" style="154"/>
    <col min="8705" max="8712" width="10.5859375" style="154" customWidth="1"/>
    <col min="8713" max="8960" width="11.41015625" style="154"/>
    <col min="8961" max="8968" width="10.5859375" style="154" customWidth="1"/>
    <col min="8969" max="9216" width="11.41015625" style="154"/>
    <col min="9217" max="9224" width="10.5859375" style="154" customWidth="1"/>
    <col min="9225" max="9472" width="11.41015625" style="154"/>
    <col min="9473" max="9480" width="10.5859375" style="154" customWidth="1"/>
    <col min="9481" max="9728" width="11.41015625" style="154"/>
    <col min="9729" max="9736" width="10.5859375" style="154" customWidth="1"/>
    <col min="9737" max="9984" width="11.41015625" style="154"/>
    <col min="9985" max="9992" width="10.5859375" style="154" customWidth="1"/>
    <col min="9993" max="10240" width="11.41015625" style="154"/>
    <col min="10241" max="10248" width="10.5859375" style="154" customWidth="1"/>
    <col min="10249" max="10496" width="11.41015625" style="154"/>
    <col min="10497" max="10504" width="10.5859375" style="154" customWidth="1"/>
    <col min="10505" max="10752" width="11.41015625" style="154"/>
    <col min="10753" max="10760" width="10.5859375" style="154" customWidth="1"/>
    <col min="10761" max="11008" width="11.41015625" style="154"/>
    <col min="11009" max="11016" width="10.5859375" style="154" customWidth="1"/>
    <col min="11017" max="11264" width="11.41015625" style="154"/>
    <col min="11265" max="11272" width="10.5859375" style="154" customWidth="1"/>
    <col min="11273" max="11520" width="11.41015625" style="154"/>
    <col min="11521" max="11528" width="10.5859375" style="154" customWidth="1"/>
    <col min="11529" max="11776" width="11.41015625" style="154"/>
    <col min="11777" max="11784" width="10.5859375" style="154" customWidth="1"/>
    <col min="11785" max="12032" width="11.41015625" style="154"/>
    <col min="12033" max="12040" width="10.5859375" style="154" customWidth="1"/>
    <col min="12041" max="12288" width="11.41015625" style="154"/>
    <col min="12289" max="12296" width="10.5859375" style="154" customWidth="1"/>
    <col min="12297" max="12544" width="11.41015625" style="154"/>
    <col min="12545" max="12552" width="10.5859375" style="154" customWidth="1"/>
    <col min="12553" max="12800" width="11.41015625" style="154"/>
    <col min="12801" max="12808" width="10.5859375" style="154" customWidth="1"/>
    <col min="12809" max="13056" width="11.41015625" style="154"/>
    <col min="13057" max="13064" width="10.5859375" style="154" customWidth="1"/>
    <col min="13065" max="13312" width="11.41015625" style="154"/>
    <col min="13313" max="13320" width="10.5859375" style="154" customWidth="1"/>
    <col min="13321" max="13568" width="11.41015625" style="154"/>
    <col min="13569" max="13576" width="10.5859375" style="154" customWidth="1"/>
    <col min="13577" max="13824" width="11.41015625" style="154"/>
    <col min="13825" max="13832" width="10.5859375" style="154" customWidth="1"/>
    <col min="13833" max="14080" width="11.41015625" style="154"/>
    <col min="14081" max="14088" width="10.5859375" style="154" customWidth="1"/>
    <col min="14089" max="14336" width="11.41015625" style="154"/>
    <col min="14337" max="14344" width="10.5859375" style="154" customWidth="1"/>
    <col min="14345" max="14592" width="11.41015625" style="154"/>
    <col min="14593" max="14600" width="10.5859375" style="154" customWidth="1"/>
    <col min="14601" max="14848" width="11.41015625" style="154"/>
    <col min="14849" max="14856" width="10.5859375" style="154" customWidth="1"/>
    <col min="14857" max="15104" width="11.41015625" style="154"/>
    <col min="15105" max="15112" width="10.5859375" style="154" customWidth="1"/>
    <col min="15113" max="15360" width="11.41015625" style="154"/>
    <col min="15361" max="15368" width="10.5859375" style="154" customWidth="1"/>
    <col min="15369" max="15616" width="11.41015625" style="154"/>
    <col min="15617" max="15624" width="10.5859375" style="154" customWidth="1"/>
    <col min="15625" max="15872" width="11.41015625" style="154"/>
    <col min="15873" max="15880" width="10.5859375" style="154" customWidth="1"/>
    <col min="15881" max="16128" width="11.41015625" style="154"/>
    <col min="16129" max="16136" width="10.5859375" style="154" customWidth="1"/>
    <col min="16137" max="16384" width="11.41015625" style="154"/>
  </cols>
  <sheetData>
    <row r="1" spans="1:8" s="151" customFormat="1" ht="20.100000000000001" customHeight="1" x14ac:dyDescent="0.45">
      <c r="A1" s="150" t="s">
        <v>289</v>
      </c>
      <c r="B1" s="150"/>
      <c r="C1" s="150"/>
      <c r="D1" s="150"/>
      <c r="E1" s="150"/>
      <c r="F1" s="150"/>
      <c r="G1" s="150"/>
      <c r="H1" s="150"/>
    </row>
    <row r="2" spans="1:8" s="151" customFormat="1" ht="43.5" customHeight="1" x14ac:dyDescent="0.45">
      <c r="A2" s="152" t="s">
        <v>290</v>
      </c>
      <c r="B2" s="152"/>
      <c r="C2" s="152"/>
      <c r="D2" s="152"/>
      <c r="E2" s="152"/>
      <c r="F2" s="152"/>
      <c r="G2" s="152"/>
      <c r="H2" s="152"/>
    </row>
    <row r="3" spans="1:8" s="151" customFormat="1" ht="35.1" customHeight="1" x14ac:dyDescent="0.45">
      <c r="A3" s="152" t="s">
        <v>291</v>
      </c>
      <c r="B3" s="152"/>
      <c r="C3" s="152"/>
      <c r="D3" s="152"/>
      <c r="E3" s="152"/>
      <c r="F3" s="152"/>
      <c r="G3" s="152"/>
      <c r="H3" s="152"/>
    </row>
    <row r="4" spans="1:8" s="151" customFormat="1" ht="99.7" customHeight="1" x14ac:dyDescent="0.45">
      <c r="A4" s="152" t="s">
        <v>334</v>
      </c>
      <c r="B4" s="152"/>
      <c r="C4" s="152"/>
      <c r="D4" s="152"/>
      <c r="E4" s="152"/>
      <c r="F4" s="152"/>
      <c r="G4" s="152"/>
      <c r="H4" s="152"/>
    </row>
    <row r="5" spans="1:8" s="151" customFormat="1" ht="53.1" customHeight="1" x14ac:dyDescent="0.45">
      <c r="A5" s="152" t="s">
        <v>292</v>
      </c>
      <c r="B5" s="152"/>
      <c r="C5" s="152"/>
      <c r="D5" s="152"/>
      <c r="E5" s="152"/>
      <c r="F5" s="152"/>
      <c r="G5" s="152"/>
      <c r="H5" s="152"/>
    </row>
    <row r="6" spans="1:8" s="151" customFormat="1" ht="35.1" customHeight="1" x14ac:dyDescent="0.45">
      <c r="A6" s="152" t="s">
        <v>293</v>
      </c>
      <c r="B6" s="152"/>
      <c r="C6" s="152"/>
      <c r="D6" s="152"/>
      <c r="E6" s="152"/>
      <c r="F6" s="152"/>
      <c r="G6" s="152"/>
      <c r="H6" s="152"/>
    </row>
    <row r="7" spans="1:8" s="151" customFormat="1" ht="88.35" customHeight="1" x14ac:dyDescent="0.45">
      <c r="A7" s="152" t="s">
        <v>294</v>
      </c>
      <c r="B7" s="152"/>
      <c r="C7" s="152"/>
      <c r="D7" s="152"/>
      <c r="E7" s="152"/>
      <c r="F7" s="152"/>
      <c r="G7" s="152"/>
      <c r="H7" s="152"/>
    </row>
    <row r="8" spans="1:8" s="151" customFormat="1" ht="88.35" customHeight="1" x14ac:dyDescent="0.45">
      <c r="A8" s="152" t="s">
        <v>295</v>
      </c>
      <c r="B8" s="152"/>
      <c r="C8" s="152"/>
      <c r="D8" s="152"/>
      <c r="E8" s="152"/>
      <c r="F8" s="152"/>
      <c r="G8" s="152"/>
      <c r="H8" s="152"/>
    </row>
    <row r="9" spans="1:8" s="151" customFormat="1" ht="70.349999999999994" customHeight="1" x14ac:dyDescent="0.45">
      <c r="A9" s="152" t="s">
        <v>335</v>
      </c>
      <c r="B9" s="152"/>
      <c r="C9" s="152"/>
      <c r="D9" s="152"/>
      <c r="E9" s="152"/>
      <c r="F9" s="152"/>
      <c r="G9" s="152"/>
      <c r="H9" s="152"/>
    </row>
    <row r="10" spans="1:8" s="151" customFormat="1" ht="53.1" customHeight="1" x14ac:dyDescent="0.45">
      <c r="A10" s="152" t="s">
        <v>296</v>
      </c>
      <c r="B10" s="152"/>
      <c r="C10" s="152"/>
      <c r="D10" s="152"/>
      <c r="E10" s="152"/>
      <c r="F10" s="152"/>
      <c r="G10" s="152"/>
      <c r="H10" s="152"/>
    </row>
    <row r="11" spans="1:8" s="151" customFormat="1" ht="122.7" customHeight="1" x14ac:dyDescent="0.45">
      <c r="A11" s="152" t="s">
        <v>336</v>
      </c>
      <c r="B11" s="152"/>
      <c r="C11" s="152"/>
      <c r="D11" s="152"/>
      <c r="E11" s="152"/>
      <c r="F11" s="152"/>
      <c r="G11" s="152"/>
      <c r="H11" s="152"/>
    </row>
    <row r="12" spans="1:8" s="151" customFormat="1" ht="35.1" customHeight="1" x14ac:dyDescent="0.45">
      <c r="A12" s="152" t="s">
        <v>297</v>
      </c>
      <c r="B12" s="152"/>
      <c r="C12" s="152"/>
      <c r="D12" s="152"/>
      <c r="E12" s="152"/>
      <c r="F12" s="152"/>
      <c r="G12" s="152"/>
      <c r="H12" s="152"/>
    </row>
    <row r="13" spans="1:8" s="151" customFormat="1" ht="97.35" customHeight="1" x14ac:dyDescent="0.45">
      <c r="A13" s="152" t="s">
        <v>298</v>
      </c>
      <c r="B13" s="152"/>
      <c r="C13" s="152"/>
      <c r="D13" s="152"/>
      <c r="E13" s="152"/>
      <c r="F13" s="152"/>
      <c r="G13" s="152"/>
      <c r="H13" s="152"/>
    </row>
    <row r="14" spans="1:8" s="151" customFormat="1" ht="97.35" customHeight="1" x14ac:dyDescent="0.45">
      <c r="A14" s="152" t="s">
        <v>299</v>
      </c>
      <c r="B14" s="152"/>
      <c r="C14" s="152"/>
      <c r="D14" s="152"/>
      <c r="E14" s="152"/>
      <c r="F14" s="152"/>
      <c r="G14" s="152"/>
      <c r="H14" s="152"/>
    </row>
    <row r="15" spans="1:8" s="151" customFormat="1" ht="20.100000000000001" customHeight="1" x14ac:dyDescent="0.45">
      <c r="A15" s="152" t="s">
        <v>300</v>
      </c>
      <c r="B15" s="152"/>
      <c r="C15" s="152"/>
      <c r="D15" s="152"/>
      <c r="E15" s="152"/>
      <c r="F15" s="152"/>
      <c r="G15" s="152"/>
      <c r="H15" s="152"/>
    </row>
    <row r="16" spans="1:8" x14ac:dyDescent="0.45">
      <c r="A16" s="153"/>
      <c r="B16" s="153"/>
      <c r="C16" s="153"/>
      <c r="D16" s="153"/>
      <c r="E16" s="153"/>
      <c r="F16" s="153"/>
      <c r="G16" s="153"/>
      <c r="H16" s="153"/>
    </row>
    <row r="17" spans="1:8" x14ac:dyDescent="0.45">
      <c r="A17" s="153"/>
      <c r="B17" s="153"/>
      <c r="C17" s="153"/>
      <c r="D17" s="153"/>
      <c r="E17" s="153"/>
      <c r="F17" s="153"/>
      <c r="G17" s="153"/>
      <c r="H17" s="153"/>
    </row>
    <row r="18" spans="1:8" x14ac:dyDescent="0.45">
      <c r="A18" s="153"/>
      <c r="B18" s="153"/>
      <c r="C18" s="153"/>
      <c r="D18" s="153"/>
      <c r="E18" s="153"/>
      <c r="F18" s="153"/>
      <c r="G18" s="153"/>
      <c r="H18" s="153"/>
    </row>
    <row r="19" spans="1:8" x14ac:dyDescent="0.45">
      <c r="A19" s="153"/>
      <c r="B19" s="153"/>
      <c r="C19" s="153"/>
      <c r="D19" s="153"/>
      <c r="E19" s="153"/>
      <c r="F19" s="153"/>
      <c r="G19" s="153"/>
      <c r="H19" s="153"/>
    </row>
    <row r="20" spans="1:8" x14ac:dyDescent="0.45">
      <c r="A20" s="153"/>
      <c r="B20" s="153"/>
      <c r="C20" s="153"/>
      <c r="D20" s="153"/>
      <c r="E20" s="153"/>
      <c r="F20" s="153"/>
      <c r="G20" s="153"/>
      <c r="H20" s="153"/>
    </row>
  </sheetData>
  <sheetProtection algorithmName="SHA-512" hashValue="Qs3TcjagKzUBS3uHydXujM9xa3faKrrHMgp+4gZ+c8ZOMZ4t8B87zM3zHDGySePAvibOfLxTOSr1SjAxfonhzA==" saltValue="/jG2n85SP+MJqyoZXOXLrw==" spinCount="100000" sheet="1" objects="1" scenarios="1"/>
  <mergeCells count="20">
    <mergeCell ref="A19:H19"/>
    <mergeCell ref="A20:H20"/>
    <mergeCell ref="A13:H13"/>
    <mergeCell ref="A14:H14"/>
    <mergeCell ref="A15:H15"/>
    <mergeCell ref="A16:H16"/>
    <mergeCell ref="A17:H17"/>
    <mergeCell ref="A18:H18"/>
    <mergeCell ref="A7:H7"/>
    <mergeCell ref="A8:H8"/>
    <mergeCell ref="A9:H9"/>
    <mergeCell ref="A10:H10"/>
    <mergeCell ref="A11:H11"/>
    <mergeCell ref="A12:H12"/>
    <mergeCell ref="A1:H1"/>
    <mergeCell ref="A2:H2"/>
    <mergeCell ref="A3:H3"/>
    <mergeCell ref="A4:H4"/>
    <mergeCell ref="A5:H5"/>
    <mergeCell ref="A6:H6"/>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dimension ref="A1:G20"/>
  <sheetViews>
    <sheetView tabSelected="1" workbookViewId="0">
      <selection activeCell="B2" sqref="B2"/>
    </sheetView>
  </sheetViews>
  <sheetFormatPr baseColWidth="10" defaultColWidth="11.41015625" defaultRowHeight="14" x14ac:dyDescent="0.45"/>
  <cols>
    <col min="1" max="1" width="25.1171875" style="36" bestFit="1" customWidth="1"/>
    <col min="2" max="2" width="39" style="36" customWidth="1"/>
    <col min="3" max="16384" width="11.41015625" style="36"/>
  </cols>
  <sheetData>
    <row r="1" spans="1:7" ht="20.100000000000001" customHeight="1" x14ac:dyDescent="0.45">
      <c r="A1" s="35" t="s">
        <v>120</v>
      </c>
      <c r="C1" s="37" t="s">
        <v>121</v>
      </c>
    </row>
    <row r="2" spans="1:7" ht="20.100000000000001" customHeight="1" x14ac:dyDescent="0.45">
      <c r="A2" s="36" t="s">
        <v>122</v>
      </c>
      <c r="B2" s="38"/>
      <c r="C2" s="36" t="s">
        <v>122</v>
      </c>
    </row>
    <row r="3" spans="1:7" ht="20.100000000000001" customHeight="1" x14ac:dyDescent="0.45">
      <c r="A3" s="36" t="s">
        <v>123</v>
      </c>
      <c r="B3" s="59"/>
      <c r="C3" s="36" t="s">
        <v>124</v>
      </c>
    </row>
    <row r="4" spans="1:7" ht="20.100000000000001" customHeight="1" x14ac:dyDescent="0.45">
      <c r="A4" s="36" t="s">
        <v>125</v>
      </c>
      <c r="B4" s="38"/>
      <c r="C4" s="36" t="s">
        <v>126</v>
      </c>
    </row>
    <row r="5" spans="1:7" ht="20.100000000000001" customHeight="1" x14ac:dyDescent="0.45"/>
    <row r="6" spans="1:7" ht="45" customHeight="1" x14ac:dyDescent="0.45">
      <c r="A6" s="107" t="s">
        <v>321</v>
      </c>
      <c r="B6" s="108"/>
      <c r="C6" s="108"/>
      <c r="D6" s="108"/>
      <c r="E6" s="108"/>
      <c r="F6" s="108"/>
      <c r="G6" s="108"/>
    </row>
    <row r="7" spans="1:7" ht="15" customHeight="1" x14ac:dyDescent="0.45">
      <c r="A7" s="95"/>
      <c r="B7" s="95"/>
      <c r="C7" s="95"/>
      <c r="D7" s="95"/>
      <c r="E7" s="95"/>
      <c r="F7" s="95"/>
      <c r="G7" s="95"/>
    </row>
    <row r="8" spans="1:7" ht="45" customHeight="1" x14ac:dyDescent="0.45">
      <c r="A8" s="107" t="s">
        <v>322</v>
      </c>
      <c r="B8" s="108"/>
      <c r="C8" s="108"/>
      <c r="D8" s="108"/>
      <c r="E8" s="108"/>
      <c r="F8" s="108"/>
      <c r="G8" s="108"/>
    </row>
    <row r="9" spans="1:7" ht="20.100000000000001" customHeight="1" x14ac:dyDescent="0.45">
      <c r="A9" s="39"/>
    </row>
    <row r="10" spans="1:7" ht="45" customHeight="1" x14ac:dyDescent="0.45">
      <c r="A10" s="104" t="s">
        <v>323</v>
      </c>
      <c r="B10" s="104"/>
      <c r="C10" s="104"/>
      <c r="D10" s="104"/>
      <c r="E10" s="104"/>
      <c r="F10" s="104"/>
      <c r="G10" s="104"/>
    </row>
    <row r="11" spans="1:7" ht="45" customHeight="1" x14ac:dyDescent="0.45">
      <c r="A11" s="104" t="s">
        <v>324</v>
      </c>
      <c r="B11" s="105"/>
      <c r="C11" s="105"/>
      <c r="D11" s="105"/>
      <c r="E11" s="105"/>
      <c r="F11" s="105"/>
      <c r="G11" s="105"/>
    </row>
    <row r="12" spans="1:7" ht="45" customHeight="1" x14ac:dyDescent="0.45">
      <c r="A12" s="104" t="s">
        <v>165</v>
      </c>
      <c r="B12" s="104"/>
      <c r="C12" s="105" t="s">
        <v>166</v>
      </c>
      <c r="D12" s="105"/>
      <c r="E12" s="105"/>
      <c r="F12" s="105"/>
      <c r="G12" s="96"/>
    </row>
    <row r="13" spans="1:7" ht="45" customHeight="1" x14ac:dyDescent="0.45">
      <c r="A13" s="55"/>
      <c r="B13" s="55"/>
      <c r="C13" s="56"/>
      <c r="D13" s="56"/>
      <c r="E13" s="56"/>
      <c r="F13" s="56"/>
      <c r="G13" s="56"/>
    </row>
    <row r="15" spans="1:7" x14ac:dyDescent="0.45">
      <c r="A15" s="36" t="s">
        <v>127</v>
      </c>
      <c r="B15" s="59"/>
      <c r="C15" s="106" t="s">
        <v>161</v>
      </c>
      <c r="D15" s="106"/>
      <c r="E15" s="106"/>
    </row>
    <row r="16" spans="1:7" x14ac:dyDescent="0.45">
      <c r="A16" s="36" t="s">
        <v>128</v>
      </c>
      <c r="B16" s="63" t="str">
        <f>IF(ISBLANK(B15),"",IF(B3=B15,"Kontrolle erfolgreich - check ok","FEHLER - ERROR"))</f>
        <v/>
      </c>
      <c r="C16" s="36" t="s">
        <v>162</v>
      </c>
    </row>
    <row r="17" spans="2:2" x14ac:dyDescent="0.45">
      <c r="B17" s="63" t="str">
        <f>IF(ISBLANK(B15),"",IF(ISERROR(FIND("@",B15,1)),"keine gültige eMail-Adresse",IF((VALUE(FIND("@",B15,1))&gt;1),"","keine gültige eMail-Adresse!")))</f>
        <v/>
      </c>
    </row>
    <row r="18" spans="2:2" x14ac:dyDescent="0.45">
      <c r="B18" s="63" t="str">
        <f>IF(ISBLANK(B15),"",IF(ISERROR(FIND("@",B15,1)),"no valid eMail-adress",IF((VALUE(FIND("@",B15,1))&gt;1),"","no valid eMail-address!")))</f>
        <v/>
      </c>
    </row>
    <row r="19" spans="2:2" x14ac:dyDescent="0.45">
      <c r="B19" s="16" t="str">
        <f>IF(ISBLANK(B15),"",IF(ISERROR(FIND("; ",B15,1)),"",IF((VALUE(FIND("; ",B15,1))&gt;8),"","Achtung - die zweite eMail-Adresse wurde nicht korrekt eingegeben")))</f>
        <v/>
      </c>
    </row>
    <row r="20" spans="2:2" x14ac:dyDescent="0.45">
      <c r="B20" s="16"/>
    </row>
  </sheetData>
  <sheetProtection algorithmName="SHA-512" hashValue="WxOCrpSilEgHcHWqlzDq0VvpNVRHGOoO5FTVLXhWzMnLgx/WPreQmvjB3dTY5sUE2naNWsrblSEFgJHT0cbBtw==" saltValue="S4fJNpb5EWUA3fI47SQeS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
  <dimension ref="A1:G27"/>
  <sheetViews>
    <sheetView workbookViewId="0">
      <selection activeCell="B1" sqref="B1"/>
    </sheetView>
  </sheetViews>
  <sheetFormatPr baseColWidth="10" defaultRowHeight="14" x14ac:dyDescent="0.45"/>
  <cols>
    <col min="1" max="1" width="39.41015625" bestFit="1" customWidth="1"/>
    <col min="2" max="2" width="33.1171875" bestFit="1" customWidth="1"/>
  </cols>
  <sheetData>
    <row r="1" spans="1:7" x14ac:dyDescent="0.45">
      <c r="A1" t="s">
        <v>12</v>
      </c>
      <c r="B1" s="3" t="str">
        <f>IF(ISNUMBER(VALUE(Ergebnisse!G1)),IF(VALUE(Ergebnisse!G1)&gt;0,VALUE(Ergebnisse!G1),""),"")</f>
        <v/>
      </c>
      <c r="D1" t="s">
        <v>19</v>
      </c>
    </row>
    <row r="2" spans="1:7" x14ac:dyDescent="0.45">
      <c r="A2" t="s">
        <v>4</v>
      </c>
      <c r="B2" s="3" t="str">
        <f>IF(ISNUMBER(VALUE(Ergebnisse!G2)),IF(VALUE(Ergebnisse!G2)&gt;0,VALUE(Ergebnisse!G2),""),"")</f>
        <v/>
      </c>
    </row>
    <row r="3" spans="1:7" x14ac:dyDescent="0.45">
      <c r="A3" t="s">
        <v>13</v>
      </c>
      <c r="B3" s="3">
        <v>16</v>
      </c>
      <c r="D3" t="s">
        <v>18</v>
      </c>
    </row>
    <row r="4" spans="1:7" x14ac:dyDescent="0.45">
      <c r="A4" t="s">
        <v>14</v>
      </c>
      <c r="B4" s="3">
        <f>YEAR(Ergebnisse!B5)</f>
        <v>2023</v>
      </c>
      <c r="D4" s="4">
        <v>2</v>
      </c>
    </row>
    <row r="5" spans="1:7" x14ac:dyDescent="0.45">
      <c r="A5" t="s">
        <v>15</v>
      </c>
      <c r="B5" s="3" t="str">
        <f>D8</f>
        <v>N</v>
      </c>
      <c r="D5" t="str">
        <f>IF(D4=2,"N","J")</f>
        <v>N</v>
      </c>
      <c r="F5">
        <v>1</v>
      </c>
      <c r="G5" s="43" t="s">
        <v>151</v>
      </c>
    </row>
    <row r="6" spans="1:7" x14ac:dyDescent="0.45">
      <c r="A6" t="s">
        <v>43</v>
      </c>
      <c r="B6" s="3">
        <f>Ergebnisse!G3</f>
        <v>1</v>
      </c>
      <c r="F6">
        <v>2</v>
      </c>
      <c r="G6" s="43" t="s">
        <v>152</v>
      </c>
    </row>
    <row r="7" spans="1:7" x14ac:dyDescent="0.45">
      <c r="A7" t="s">
        <v>129</v>
      </c>
      <c r="B7" s="40">
        <f>Ergebnisse!B5</f>
        <v>45046</v>
      </c>
    </row>
    <row r="8" spans="1:7" x14ac:dyDescent="0.45">
      <c r="A8" t="s">
        <v>16</v>
      </c>
      <c r="B8" s="3">
        <v>15</v>
      </c>
      <c r="D8" t="str">
        <f>LEFT(D5,1)</f>
        <v>N</v>
      </c>
    </row>
    <row r="9" spans="1:7" x14ac:dyDescent="0.45">
      <c r="A9" t="s">
        <v>17</v>
      </c>
      <c r="B9" s="3">
        <v>2</v>
      </c>
    </row>
    <row r="10" spans="1:7" x14ac:dyDescent="0.45">
      <c r="A10" t="s">
        <v>312</v>
      </c>
      <c r="B10" s="93">
        <f>Kontakt!B2</f>
        <v>0</v>
      </c>
    </row>
    <row r="11" spans="1:7" x14ac:dyDescent="0.45">
      <c r="A11" t="s">
        <v>313</v>
      </c>
      <c r="B11" s="94">
        <f>IF(Kontakt!B3=Kontakt!B15,Kontakt!B3,0)</f>
        <v>0</v>
      </c>
    </row>
    <row r="12" spans="1:7" x14ac:dyDescent="0.45">
      <c r="A12" s="43" t="s">
        <v>314</v>
      </c>
      <c r="B12" s="3">
        <v>1</v>
      </c>
    </row>
    <row r="13" spans="1:7" x14ac:dyDescent="0.45">
      <c r="A13" t="s">
        <v>21</v>
      </c>
      <c r="B13" s="2" t="str">
        <f>Ergebnisse!A20</f>
        <v>Relative Dichte 20 °C/20 °C</v>
      </c>
      <c r="C13" s="2">
        <f>Ergebnisse!B20</f>
        <v>0</v>
      </c>
    </row>
    <row r="14" spans="1:7" x14ac:dyDescent="0.45">
      <c r="A14" t="s">
        <v>22</v>
      </c>
      <c r="B14" s="2" t="str">
        <f>Ergebnisse!A21</f>
        <v>Alkohol</v>
      </c>
      <c r="C14" s="2" t="str">
        <f>Ergebnisse!B21</f>
        <v>% vol</v>
      </c>
    </row>
    <row r="15" spans="1:7" x14ac:dyDescent="0.45">
      <c r="A15" t="s">
        <v>23</v>
      </c>
      <c r="B15" s="2" t="str">
        <f>Ergebnisse!A22</f>
        <v>Ethylcarbamat</v>
      </c>
      <c r="C15" s="2" t="str">
        <f>Ergebnisse!B22</f>
        <v>mg/l Probe</v>
      </c>
    </row>
    <row r="16" spans="1:7" x14ac:dyDescent="0.45">
      <c r="A16" t="s">
        <v>308</v>
      </c>
      <c r="B16" s="2" t="str">
        <f>Ergebnisse!A24</f>
        <v>Acetaldehyd</v>
      </c>
      <c r="C16" s="2" t="str">
        <f>Ergebnisse!B24</f>
        <v>mg/100 ml r.A.</v>
      </c>
    </row>
    <row r="17" spans="1:3" x14ac:dyDescent="0.45">
      <c r="A17" t="s">
        <v>30</v>
      </c>
      <c r="B17" s="2" t="str">
        <f>Ergebnisse!A25</f>
        <v>Butan-1-ol</v>
      </c>
      <c r="C17" s="2" t="str">
        <f>Ergebnisse!B25</f>
        <v>mg/100 ml r.A.</v>
      </c>
    </row>
    <row r="18" spans="1:3" x14ac:dyDescent="0.45">
      <c r="A18" t="s">
        <v>31</v>
      </c>
      <c r="B18" s="2" t="str">
        <f>Ergebnisse!A26</f>
        <v>Essigsäureethylester</v>
      </c>
      <c r="C18" s="2" t="str">
        <f>Ergebnisse!B26</f>
        <v>mg/100 ml r.A.</v>
      </c>
    </row>
    <row r="19" spans="1:3" x14ac:dyDescent="0.45">
      <c r="A19" t="s">
        <v>32</v>
      </c>
      <c r="B19" s="2" t="str">
        <f>Ergebnisse!A27</f>
        <v>Isoamylalkohole</v>
      </c>
      <c r="C19" s="2" t="str">
        <f>Ergebnisse!B27</f>
        <v>mg/100 ml r.A.</v>
      </c>
    </row>
    <row r="20" spans="1:3" x14ac:dyDescent="0.45">
      <c r="A20" t="s">
        <v>33</v>
      </c>
      <c r="B20" s="2" t="str">
        <f>Ergebnisse!A28</f>
        <v>Isobutanol</v>
      </c>
      <c r="C20" s="2" t="str">
        <f>Ergebnisse!B28</f>
        <v>mg/100 ml r.A.</v>
      </c>
    </row>
    <row r="21" spans="1:3" x14ac:dyDescent="0.45">
      <c r="A21" t="s">
        <v>42</v>
      </c>
      <c r="B21" s="2" t="str">
        <f>Ergebnisse!A29</f>
        <v>Methanol</v>
      </c>
      <c r="C21" s="2" t="str">
        <f>Ergebnisse!B29</f>
        <v>mg/100 ml r.A.</v>
      </c>
    </row>
    <row r="22" spans="1:3" x14ac:dyDescent="0.45">
      <c r="A22" t="s">
        <v>56</v>
      </c>
      <c r="B22" s="2" t="str">
        <f>Ergebnisse!A30</f>
        <v>Milchsäureethylester</v>
      </c>
      <c r="C22" s="2" t="str">
        <f>Ergebnisse!B30</f>
        <v>mg/100 ml r.A.</v>
      </c>
    </row>
    <row r="23" spans="1:3" x14ac:dyDescent="0.45">
      <c r="A23" t="s">
        <v>156</v>
      </c>
      <c r="B23" s="2" t="str">
        <f>Ergebnisse!A31</f>
        <v>Propan-1-ol</v>
      </c>
      <c r="C23" s="2" t="str">
        <f>Ergebnisse!B31</f>
        <v>mg/100 ml r.A.</v>
      </c>
    </row>
    <row r="24" spans="1:3" x14ac:dyDescent="0.45">
      <c r="A24" t="s">
        <v>164</v>
      </c>
      <c r="B24" s="2" t="str">
        <f>Ergebnisse!A32</f>
        <v>Extrakt</v>
      </c>
      <c r="C24" s="2" t="str">
        <f>Ergebnisse!B32</f>
        <v>g/l Probe</v>
      </c>
    </row>
    <row r="25" spans="1:3" x14ac:dyDescent="0.45">
      <c r="A25" t="s">
        <v>318</v>
      </c>
      <c r="B25" s="2" t="str">
        <f>Ergebnisse!A33</f>
        <v>Glucose, wasserfrei</v>
      </c>
      <c r="C25" s="2" t="str">
        <f>Ergebnisse!B33</f>
        <v>g/l Probe</v>
      </c>
    </row>
    <row r="26" spans="1:3" x14ac:dyDescent="0.45">
      <c r="A26" t="s">
        <v>319</v>
      </c>
      <c r="B26" s="2" t="str">
        <f>Ergebnisse!A34</f>
        <v>Fructose, wasserfrei</v>
      </c>
      <c r="C26" s="2" t="str">
        <f>Ergebnisse!B34</f>
        <v>g/l Probe</v>
      </c>
    </row>
    <row r="27" spans="1:3" x14ac:dyDescent="0.45">
      <c r="A27" t="s">
        <v>320</v>
      </c>
      <c r="B27" s="2" t="str">
        <f>Ergebnisse!A35</f>
        <v>Saccharose, wasserfrei</v>
      </c>
      <c r="C27" s="2" t="str">
        <f>Ergebnisse!B35</f>
        <v>g/l Probe</v>
      </c>
    </row>
  </sheetData>
  <sheetProtection algorithmName="SHA-512" hashValue="6vGvsD8pgPKn2w5xT33n9TBfKlO6Ekq17sn+QbTre139CNYPPV6PulBWnNmKPTryhwLRde+bdTVkVM9WPFpWxw==" saltValue="Qgf4aF4vMIwTiq3zYc5yqw==" spinCount="100000" sheet="1" objects="1" scenarios="1"/>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
  <dimension ref="A1:J73"/>
  <sheetViews>
    <sheetView zoomScale="110" zoomScaleNormal="110" workbookViewId="0">
      <selection activeCell="G1" sqref="G1"/>
    </sheetView>
  </sheetViews>
  <sheetFormatPr baseColWidth="10" defaultColWidth="11.41015625" defaultRowHeight="14" x14ac:dyDescent="0.45"/>
  <cols>
    <col min="1" max="1" width="29.64453125" style="9" customWidth="1"/>
    <col min="2" max="2" width="15.64453125" style="9" customWidth="1"/>
    <col min="3" max="7" width="13.64453125" style="9" customWidth="1"/>
    <col min="8" max="8" width="9.64453125" style="9" customWidth="1"/>
    <col min="9" max="9" width="8.64453125" style="18" customWidth="1"/>
    <col min="10" max="10" width="11.64453125" style="9" customWidth="1"/>
    <col min="11" max="16384" width="11.41015625" style="9"/>
  </cols>
  <sheetData>
    <row r="1" spans="1:9" ht="21.95" customHeight="1" x14ac:dyDescent="0.65">
      <c r="A1" s="5" t="s">
        <v>0</v>
      </c>
      <c r="B1" s="6"/>
      <c r="E1" s="7" t="s">
        <v>3</v>
      </c>
      <c r="F1" s="8"/>
      <c r="G1" s="65" t="s">
        <v>307</v>
      </c>
    </row>
    <row r="2" spans="1:9" ht="21.95" customHeight="1" x14ac:dyDescent="0.65">
      <c r="A2" s="5" t="s">
        <v>155</v>
      </c>
      <c r="B2" s="6"/>
      <c r="E2" s="7" t="s">
        <v>4</v>
      </c>
      <c r="F2" s="8"/>
      <c r="G2" s="65" t="s">
        <v>307</v>
      </c>
    </row>
    <row r="3" spans="1:9" ht="21.95" customHeight="1" x14ac:dyDescent="0.65">
      <c r="A3" s="5"/>
      <c r="B3" s="6"/>
      <c r="E3" s="29" t="s">
        <v>130</v>
      </c>
      <c r="G3" s="41">
        <v>1</v>
      </c>
      <c r="I3" s="18" t="s">
        <v>306</v>
      </c>
    </row>
    <row r="4" spans="1:9" ht="21.95" customHeight="1" x14ac:dyDescent="0.55000000000000004">
      <c r="A4" s="7" t="s">
        <v>10</v>
      </c>
      <c r="B4" s="114" t="s">
        <v>5</v>
      </c>
      <c r="C4" s="114"/>
      <c r="E4" s="92" t="str">
        <f>IF(OR(ISBLANK(G1),G1="?"),"",IF(ISNUMBER(VALUE(G1)),"","Bitte nur Ziffern eingeben (numbers only)"))</f>
        <v/>
      </c>
      <c r="H4" s="10"/>
    </row>
    <row r="5" spans="1:9" ht="21.95" customHeight="1" x14ac:dyDescent="0.55000000000000004">
      <c r="A5" s="10" t="s">
        <v>29</v>
      </c>
      <c r="B5" s="14">
        <v>45046</v>
      </c>
      <c r="E5" s="92" t="str">
        <f>IF(OR(ISBLANK(G2),G2="?"),"",IF(ISNUMBER(VALUE(G2)),"","Bitte nur Ziffern eingeben (numbers only)"))</f>
        <v/>
      </c>
      <c r="H5" s="10"/>
    </row>
    <row r="6" spans="1:9" ht="12.35" customHeight="1" x14ac:dyDescent="0.45"/>
    <row r="7" spans="1:9" ht="37.950000000000003" customHeight="1" x14ac:dyDescent="0.45">
      <c r="A7" s="121" t="s">
        <v>132</v>
      </c>
      <c r="B7" s="121"/>
      <c r="C7" s="121"/>
      <c r="D7" s="121"/>
      <c r="E7" s="121"/>
      <c r="F7" s="121"/>
      <c r="G7" s="121"/>
      <c r="H7" s="121"/>
    </row>
    <row r="8" spans="1:9" ht="37.950000000000003" customHeight="1" x14ac:dyDescent="0.45">
      <c r="A8" s="121" t="s">
        <v>147</v>
      </c>
      <c r="B8" s="121"/>
      <c r="C8" s="121"/>
      <c r="D8" s="121"/>
      <c r="E8" s="121"/>
      <c r="F8" s="121"/>
      <c r="G8" s="121"/>
      <c r="H8" s="121"/>
    </row>
    <row r="9" spans="1:9" ht="37.950000000000003" customHeight="1" x14ac:dyDescent="0.45">
      <c r="A9" s="121" t="s">
        <v>148</v>
      </c>
      <c r="B9" s="121"/>
      <c r="C9" s="121"/>
      <c r="D9" s="121"/>
      <c r="E9" s="121"/>
      <c r="F9" s="121"/>
      <c r="G9" s="121"/>
      <c r="H9" s="121"/>
    </row>
    <row r="10" spans="1:9" ht="37.950000000000003" customHeight="1" x14ac:dyDescent="0.45">
      <c r="A10" s="121" t="s">
        <v>149</v>
      </c>
      <c r="B10" s="121"/>
      <c r="C10" s="121"/>
      <c r="D10" s="121"/>
      <c r="E10" s="121"/>
      <c r="F10" s="121"/>
      <c r="G10" s="121"/>
      <c r="H10" s="121"/>
    </row>
    <row r="11" spans="1:9" ht="37.950000000000003" customHeight="1" x14ac:dyDescent="0.45">
      <c r="A11" s="121" t="s">
        <v>133</v>
      </c>
      <c r="B11" s="121"/>
      <c r="C11" s="121"/>
      <c r="D11" s="121"/>
      <c r="E11" s="121"/>
      <c r="F11" s="121"/>
      <c r="G11" s="121"/>
      <c r="H11" s="121"/>
    </row>
    <row r="12" spans="1:9" ht="37.950000000000003" customHeight="1" x14ac:dyDescent="0.45">
      <c r="A12" s="121" t="s">
        <v>150</v>
      </c>
      <c r="B12" s="121"/>
      <c r="C12" s="121"/>
      <c r="D12" s="121"/>
      <c r="E12" s="121"/>
      <c r="F12" s="121"/>
      <c r="G12" s="121"/>
      <c r="H12" s="121"/>
    </row>
    <row r="13" spans="1:9" ht="25.2" customHeight="1" x14ac:dyDescent="0.45">
      <c r="A13" s="115"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15"/>
      <c r="C13" s="115"/>
      <c r="D13" s="115"/>
      <c r="E13" s="115"/>
      <c r="F13" s="115"/>
      <c r="G13" s="115"/>
      <c r="H13" s="115"/>
    </row>
    <row r="14" spans="1:9" ht="25.2" customHeight="1" x14ac:dyDescent="0.45">
      <c r="A14" s="115" t="str">
        <f>IF(OR(OR(G1="?",ISBLANK(G1)),OR(G2="?",ISBLANK(G2))),"Nur wenn diese beiden Felder korrekt ausgefüllt sind, kann der Absender dieser Tabelle identifiziert werden.","")</f>
        <v>Nur wenn diese beiden Felder korrekt ausgefüllt sind, kann der Absender dieser Tabelle identifiziert werden.</v>
      </c>
      <c r="B14" s="115"/>
      <c r="C14" s="115"/>
      <c r="D14" s="115"/>
      <c r="E14" s="115"/>
      <c r="F14" s="115"/>
      <c r="G14" s="115"/>
      <c r="H14" s="115"/>
    </row>
    <row r="15" spans="1:9" s="16" customFormat="1" ht="37.950000000000003" customHeight="1" x14ac:dyDescent="0.55000000000000004">
      <c r="A15" s="117" t="s">
        <v>146</v>
      </c>
      <c r="B15" s="117"/>
      <c r="C15" s="117"/>
      <c r="D15" s="117"/>
      <c r="E15" s="117"/>
      <c r="F15" s="117"/>
      <c r="G15" s="42"/>
      <c r="H15" s="7"/>
      <c r="I15" s="18"/>
    </row>
    <row r="16" spans="1:9" s="16" customFormat="1" ht="25.2" customHeight="1" x14ac:dyDescent="0.45">
      <c r="A16" s="116"/>
      <c r="B16" s="116"/>
      <c r="C16" s="116"/>
      <c r="D16" s="116"/>
      <c r="E16" s="116"/>
      <c r="F16" s="116"/>
      <c r="G16" s="116"/>
      <c r="H16" s="116"/>
      <c r="I16" s="18"/>
    </row>
    <row r="17" spans="1:10" s="16" customFormat="1" ht="22.1" customHeight="1" x14ac:dyDescent="0.5">
      <c r="A17" s="120" t="s">
        <v>134</v>
      </c>
      <c r="B17" s="120"/>
      <c r="C17" s="120"/>
      <c r="D17" s="120"/>
      <c r="E17" s="120"/>
      <c r="F17" s="120"/>
      <c r="G17" s="120"/>
      <c r="I17" s="28"/>
    </row>
    <row r="18" spans="1:10" s="19" customFormat="1" ht="33" customHeight="1" x14ac:dyDescent="0.5">
      <c r="A18" s="15" t="s">
        <v>1</v>
      </c>
      <c r="B18" s="15" t="s">
        <v>2</v>
      </c>
      <c r="C18" s="11" t="s">
        <v>131</v>
      </c>
      <c r="D18" s="88" t="s">
        <v>7</v>
      </c>
      <c r="E18" s="88" t="s">
        <v>8</v>
      </c>
      <c r="F18" s="88" t="s">
        <v>9</v>
      </c>
      <c r="G18" s="83" t="s">
        <v>57</v>
      </c>
      <c r="H18" s="13"/>
      <c r="I18" s="11"/>
    </row>
    <row r="19" spans="1:10" s="19" customFormat="1" ht="9.9499999999999993" hidden="1" customHeight="1" x14ac:dyDescent="0.5">
      <c r="A19" s="15"/>
      <c r="B19" s="15"/>
      <c r="C19" s="11"/>
      <c r="D19" s="88"/>
      <c r="E19" s="88"/>
      <c r="F19" s="88"/>
      <c r="G19" s="83"/>
      <c r="H19" s="13"/>
      <c r="I19" s="11"/>
    </row>
    <row r="20" spans="1:10" s="19" customFormat="1" ht="25.1" customHeight="1" x14ac:dyDescent="0.5">
      <c r="A20" s="83" t="str">
        <f>RelativeDichte!A1</f>
        <v>Relative Dichte 20 °C/20 °C</v>
      </c>
      <c r="B20" s="83"/>
      <c r="C20" s="67">
        <v>5</v>
      </c>
      <c r="D20" s="87"/>
      <c r="E20" s="87"/>
      <c r="F20" s="67">
        <f>RelativeDichte!$B$1</f>
        <v>16</v>
      </c>
      <c r="G20" s="89"/>
      <c r="H20" s="17">
        <f>RelativeDichte!$C$1</f>
        <v>15</v>
      </c>
      <c r="I20" s="12"/>
      <c r="J20" s="12"/>
    </row>
    <row r="21" spans="1:10" s="19" customFormat="1" ht="25.1" customHeight="1" x14ac:dyDescent="0.5">
      <c r="A21" s="83" t="str">
        <f>Alkohol!A1</f>
        <v>Alkohol</v>
      </c>
      <c r="B21" s="83" t="s">
        <v>50</v>
      </c>
      <c r="C21" s="67">
        <v>4</v>
      </c>
      <c r="D21" s="87"/>
      <c r="E21" s="87"/>
      <c r="F21" s="67">
        <f>Alkohol!$B$1</f>
        <v>29</v>
      </c>
      <c r="G21" s="89"/>
      <c r="H21" s="17">
        <f>Alkohol!$C$1</f>
        <v>28</v>
      </c>
      <c r="I21" s="12"/>
      <c r="J21" s="12"/>
    </row>
    <row r="22" spans="1:10" s="19" customFormat="1" ht="10.95" customHeight="1" x14ac:dyDescent="0.5">
      <c r="A22" s="124" t="str">
        <f>Parameter3b!A1</f>
        <v>Ethylcarbamat</v>
      </c>
      <c r="B22" s="124" t="s">
        <v>51</v>
      </c>
      <c r="C22" s="122">
        <v>3</v>
      </c>
      <c r="D22" s="123"/>
      <c r="E22" s="123"/>
      <c r="F22" s="67">
        <f>Parameter3a!$B$1</f>
        <v>22</v>
      </c>
      <c r="G22" s="122">
        <f>Parameter3c!B1</f>
        <v>3</v>
      </c>
      <c r="H22" s="119">
        <f>Parameter3a!$C$1</f>
        <v>21</v>
      </c>
      <c r="I22" s="122">
        <f>Parameter3b!$C$1</f>
        <v>7</v>
      </c>
      <c r="J22" s="12"/>
    </row>
    <row r="23" spans="1:10" s="19" customFormat="1" ht="10.95" customHeight="1" x14ac:dyDescent="0.5">
      <c r="A23" s="124"/>
      <c r="B23" s="124"/>
      <c r="C23" s="122"/>
      <c r="D23" s="123"/>
      <c r="E23" s="123"/>
      <c r="F23" s="67">
        <f>Parameter3b!$B$1</f>
        <v>8</v>
      </c>
      <c r="G23" s="122"/>
      <c r="H23" s="119"/>
      <c r="I23" s="122"/>
      <c r="J23" s="12"/>
    </row>
    <row r="24" spans="1:10" s="19" customFormat="1" ht="25.1" customHeight="1" x14ac:dyDescent="0.5">
      <c r="A24" s="83" t="s">
        <v>44</v>
      </c>
      <c r="B24" s="15" t="s">
        <v>45</v>
      </c>
      <c r="C24" s="67">
        <v>3</v>
      </c>
      <c r="D24" s="87"/>
      <c r="E24" s="87"/>
      <c r="F24" s="67">
        <f>Parameter4!B1</f>
        <v>17</v>
      </c>
      <c r="G24" s="89"/>
      <c r="H24" s="17">
        <f>Parameter4!$C$1</f>
        <v>16</v>
      </c>
      <c r="I24" s="12"/>
      <c r="J24" s="12"/>
    </row>
    <row r="25" spans="1:10" s="19" customFormat="1" ht="25.1" customHeight="1" x14ac:dyDescent="0.5">
      <c r="A25" s="83" t="s">
        <v>139</v>
      </c>
      <c r="B25" s="15" t="s">
        <v>45</v>
      </c>
      <c r="C25" s="67">
        <v>3</v>
      </c>
      <c r="D25" s="87"/>
      <c r="E25" s="87"/>
      <c r="F25" s="67">
        <f>Parameter4!B1</f>
        <v>17</v>
      </c>
      <c r="G25" s="89"/>
      <c r="H25" s="17"/>
      <c r="I25" s="12"/>
      <c r="J25" s="12"/>
    </row>
    <row r="26" spans="1:10" s="19" customFormat="1" ht="25.1" customHeight="1" x14ac:dyDescent="0.5">
      <c r="A26" s="83" t="s">
        <v>52</v>
      </c>
      <c r="B26" s="15" t="s">
        <v>45</v>
      </c>
      <c r="C26" s="67">
        <v>3</v>
      </c>
      <c r="D26" s="87"/>
      <c r="E26" s="87"/>
      <c r="F26" s="67">
        <f>Parameter4!B1</f>
        <v>17</v>
      </c>
      <c r="G26" s="89"/>
      <c r="H26" s="17"/>
      <c r="I26" s="12"/>
      <c r="J26" s="12"/>
    </row>
    <row r="27" spans="1:10" s="19" customFormat="1" ht="25.1" customHeight="1" x14ac:dyDescent="0.5">
      <c r="A27" s="83" t="s">
        <v>94</v>
      </c>
      <c r="B27" s="15" t="s">
        <v>45</v>
      </c>
      <c r="C27" s="67">
        <v>3</v>
      </c>
      <c r="D27" s="87"/>
      <c r="E27" s="87"/>
      <c r="F27" s="67">
        <f>Parameter4!B1</f>
        <v>17</v>
      </c>
      <c r="G27" s="89"/>
      <c r="H27" s="17"/>
      <c r="I27" s="12"/>
      <c r="J27" s="12"/>
    </row>
    <row r="28" spans="1:10" s="19" customFormat="1" ht="25.1" customHeight="1" x14ac:dyDescent="0.5">
      <c r="A28" s="83" t="s">
        <v>53</v>
      </c>
      <c r="B28" s="15" t="s">
        <v>45</v>
      </c>
      <c r="C28" s="67">
        <v>3</v>
      </c>
      <c r="D28" s="87"/>
      <c r="E28" s="87"/>
      <c r="F28" s="67">
        <f>Parameter4!B1</f>
        <v>17</v>
      </c>
      <c r="G28" s="89"/>
      <c r="H28" s="17"/>
      <c r="I28" s="12"/>
      <c r="J28" s="12"/>
    </row>
    <row r="29" spans="1:10" s="19" customFormat="1" ht="25.1" customHeight="1" x14ac:dyDescent="0.5">
      <c r="A29" s="83" t="s">
        <v>46</v>
      </c>
      <c r="B29" s="15" t="s">
        <v>45</v>
      </c>
      <c r="C29" s="67">
        <v>3</v>
      </c>
      <c r="D29" s="87"/>
      <c r="E29" s="87"/>
      <c r="F29" s="67">
        <f>Parameter4!B1</f>
        <v>17</v>
      </c>
      <c r="G29" s="89"/>
      <c r="H29" s="17"/>
    </row>
    <row r="30" spans="1:10" s="19" customFormat="1" ht="25.1" customHeight="1" x14ac:dyDescent="0.5">
      <c r="A30" s="83" t="s">
        <v>54</v>
      </c>
      <c r="B30" s="15" t="s">
        <v>45</v>
      </c>
      <c r="C30" s="67">
        <v>3</v>
      </c>
      <c r="D30" s="87"/>
      <c r="E30" s="87"/>
      <c r="F30" s="67">
        <f>Parameter4!B1</f>
        <v>17</v>
      </c>
      <c r="G30" s="89"/>
      <c r="H30" s="17"/>
    </row>
    <row r="31" spans="1:10" s="19" customFormat="1" ht="25.1" customHeight="1" x14ac:dyDescent="0.5">
      <c r="A31" s="83" t="s">
        <v>55</v>
      </c>
      <c r="B31" s="15" t="s">
        <v>45</v>
      </c>
      <c r="C31" s="67">
        <v>3</v>
      </c>
      <c r="D31" s="87"/>
      <c r="E31" s="87"/>
      <c r="F31" s="67">
        <f>Parameter4!B1</f>
        <v>17</v>
      </c>
      <c r="G31" s="89"/>
      <c r="H31" s="17"/>
    </row>
    <row r="32" spans="1:10" s="19" customFormat="1" ht="25.1" customHeight="1" x14ac:dyDescent="0.5">
      <c r="A32" s="15" t="s">
        <v>174</v>
      </c>
      <c r="B32" s="15" t="s">
        <v>195</v>
      </c>
      <c r="C32" s="67">
        <v>4</v>
      </c>
      <c r="D32" s="87"/>
      <c r="E32" s="87"/>
      <c r="F32" s="67">
        <f>Extrakt!$B$1</f>
        <v>25</v>
      </c>
      <c r="G32" s="89"/>
      <c r="H32" s="17">
        <f>Extrakt!$C$1</f>
        <v>24</v>
      </c>
    </row>
    <row r="33" spans="1:9" s="19" customFormat="1" ht="25.1" customHeight="1" x14ac:dyDescent="0.5">
      <c r="A33" s="15" t="s">
        <v>315</v>
      </c>
      <c r="B33" s="15" t="s">
        <v>195</v>
      </c>
      <c r="C33" s="67">
        <v>3</v>
      </c>
      <c r="D33" s="87"/>
      <c r="E33" s="87"/>
      <c r="F33" s="67">
        <f>'Sac-Glu-Fru'!C1</f>
        <v>27</v>
      </c>
      <c r="G33" s="89"/>
      <c r="H33" s="17">
        <f>'Sac-Glu-Fru'!B1</f>
        <v>26</v>
      </c>
    </row>
    <row r="34" spans="1:9" s="19" customFormat="1" ht="25.1" customHeight="1" x14ac:dyDescent="0.5">
      <c r="A34" s="15" t="s">
        <v>316</v>
      </c>
      <c r="B34" s="15" t="s">
        <v>195</v>
      </c>
      <c r="C34" s="67">
        <v>3</v>
      </c>
      <c r="D34" s="87"/>
      <c r="E34" s="87"/>
      <c r="F34" s="67">
        <f>'Sac-Glu-Fru'!D1</f>
        <v>27</v>
      </c>
      <c r="G34" s="89"/>
      <c r="H34" s="17">
        <f>'Sac-Glu-Fru'!B1</f>
        <v>26</v>
      </c>
    </row>
    <row r="35" spans="1:9" s="19" customFormat="1" ht="25.1" customHeight="1" x14ac:dyDescent="0.5">
      <c r="A35" s="15" t="s">
        <v>317</v>
      </c>
      <c r="B35" s="15" t="s">
        <v>195</v>
      </c>
      <c r="C35" s="67">
        <v>3</v>
      </c>
      <c r="D35" s="87"/>
      <c r="E35" s="87"/>
      <c r="F35" s="67">
        <f>'Sac-Glu-Fru'!E1</f>
        <v>27</v>
      </c>
      <c r="G35" s="89"/>
      <c r="H35" s="17">
        <f>'Sac-Glu-Fru'!B1</f>
        <v>26</v>
      </c>
    </row>
    <row r="36" spans="1:9" s="19" customFormat="1" ht="19.100000000000001" hidden="1" customHeight="1" x14ac:dyDescent="0.5">
      <c r="A36" s="83" t="s">
        <v>268</v>
      </c>
      <c r="B36" s="83" t="s">
        <v>269</v>
      </c>
      <c r="C36" s="84" t="s">
        <v>270</v>
      </c>
      <c r="D36" s="109" t="s">
        <v>271</v>
      </c>
      <c r="E36" s="109"/>
      <c r="F36" s="67">
        <f>Farbstoffe_qual!$B$1</f>
        <v>28</v>
      </c>
      <c r="G36" s="89"/>
      <c r="H36" s="66">
        <f>Farbstoffe_qual!$C$1</f>
        <v>27</v>
      </c>
    </row>
    <row r="37" spans="1:9" s="19" customFormat="1" ht="19.100000000000001" hidden="1" customHeight="1" x14ac:dyDescent="0.5">
      <c r="A37" s="83" t="s">
        <v>268</v>
      </c>
      <c r="B37" s="83" t="s">
        <v>269</v>
      </c>
      <c r="C37" s="84" t="s">
        <v>270</v>
      </c>
      <c r="D37" s="109" t="s">
        <v>272</v>
      </c>
      <c r="E37" s="109"/>
      <c r="F37" s="67">
        <f>Farbstoffe_qual!$B$1</f>
        <v>28</v>
      </c>
      <c r="G37" s="89"/>
      <c r="H37" s="66">
        <f>Farbstoffe_qual!$C$1</f>
        <v>27</v>
      </c>
    </row>
    <row r="38" spans="1:9" s="19" customFormat="1" ht="19.100000000000001" hidden="1" customHeight="1" x14ac:dyDescent="0.5">
      <c r="A38" s="83" t="s">
        <v>268</v>
      </c>
      <c r="B38" s="83" t="s">
        <v>269</v>
      </c>
      <c r="C38" s="84" t="s">
        <v>270</v>
      </c>
      <c r="D38" s="109" t="s">
        <v>273</v>
      </c>
      <c r="E38" s="109"/>
      <c r="F38" s="67">
        <f>Farbstoffe_qual!$B$1</f>
        <v>28</v>
      </c>
      <c r="G38" s="89"/>
      <c r="H38" s="66">
        <f>Farbstoffe_qual!$C$1</f>
        <v>27</v>
      </c>
    </row>
    <row r="39" spans="1:9" s="19" customFormat="1" ht="19.100000000000001" hidden="1" customHeight="1" x14ac:dyDescent="0.5">
      <c r="A39" s="83" t="s">
        <v>268</v>
      </c>
      <c r="B39" s="83" t="s">
        <v>269</v>
      </c>
      <c r="C39" s="84" t="s">
        <v>270</v>
      </c>
      <c r="D39" s="109" t="s">
        <v>274</v>
      </c>
      <c r="E39" s="109"/>
      <c r="F39" s="67">
        <f>Farbstoffe_qual!$B$1</f>
        <v>28</v>
      </c>
      <c r="G39" s="89"/>
      <c r="H39" s="66">
        <f>Farbstoffe_qual!$C$1</f>
        <v>27</v>
      </c>
    </row>
    <row r="40" spans="1:9" s="19" customFormat="1" ht="19.100000000000001" hidden="1" customHeight="1" x14ac:dyDescent="0.5">
      <c r="A40" s="85">
        <f>Farbstoffe!B31</f>
        <v>18</v>
      </c>
      <c r="B40" s="86" t="s">
        <v>51</v>
      </c>
      <c r="C40" s="67">
        <v>3</v>
      </c>
      <c r="D40" s="87"/>
      <c r="E40" s="87"/>
      <c r="F40" s="67">
        <f>Farbstoffe_quan!$B$1</f>
        <v>22</v>
      </c>
      <c r="G40" s="89"/>
      <c r="H40" s="66">
        <f>Farbstoffe_quan!$C$1</f>
        <v>21</v>
      </c>
    </row>
    <row r="41" spans="1:9" s="19" customFormat="1" ht="19.100000000000001" hidden="1" customHeight="1" x14ac:dyDescent="0.5">
      <c r="A41" s="85">
        <f>Farbstoffe!C31</f>
        <v>18</v>
      </c>
      <c r="B41" s="86" t="s">
        <v>51</v>
      </c>
      <c r="C41" s="67">
        <v>3</v>
      </c>
      <c r="D41" s="87"/>
      <c r="E41" s="87"/>
      <c r="F41" s="67">
        <f>Farbstoffe_quan!$B$1</f>
        <v>22</v>
      </c>
      <c r="G41" s="89"/>
      <c r="H41" s="66">
        <f>Farbstoffe_quan!$C$1</f>
        <v>21</v>
      </c>
    </row>
    <row r="42" spans="1:9" s="19" customFormat="1" ht="19.100000000000001" hidden="1" customHeight="1" x14ac:dyDescent="0.5">
      <c r="A42" s="85">
        <f>Farbstoffe!D31</f>
        <v>18</v>
      </c>
      <c r="B42" s="86" t="s">
        <v>51</v>
      </c>
      <c r="C42" s="67">
        <v>3</v>
      </c>
      <c r="D42" s="87"/>
      <c r="E42" s="87"/>
      <c r="F42" s="67">
        <f>Farbstoffe_quan!$B$1</f>
        <v>22</v>
      </c>
      <c r="G42" s="89"/>
      <c r="H42" s="66">
        <f>Farbstoffe_quan!$C$1</f>
        <v>21</v>
      </c>
    </row>
    <row r="43" spans="1:9" s="19" customFormat="1" ht="19.100000000000001" hidden="1" customHeight="1" x14ac:dyDescent="0.5">
      <c r="A43" s="85">
        <f>Farbstoffe!E31</f>
        <v>18</v>
      </c>
      <c r="B43" s="86" t="s">
        <v>51</v>
      </c>
      <c r="C43" s="67">
        <v>3</v>
      </c>
      <c r="D43" s="87"/>
      <c r="E43" s="87"/>
      <c r="F43" s="67">
        <f>Farbstoffe_quan!$B$1</f>
        <v>22</v>
      </c>
      <c r="G43" s="89"/>
      <c r="H43" s="66">
        <f>Farbstoffe_quan!$C$1</f>
        <v>21</v>
      </c>
    </row>
    <row r="44" spans="1:9" s="16" customFormat="1" ht="34.950000000000003" customHeight="1" x14ac:dyDescent="0.45">
      <c r="A44" s="57" t="s">
        <v>305</v>
      </c>
      <c r="I44" s="28"/>
    </row>
    <row r="45" spans="1:9" s="19" customFormat="1" ht="25.2" customHeight="1" x14ac:dyDescent="0.5">
      <c r="A45" s="90" t="str">
        <f>RelativeDichte!A1</f>
        <v>Relative Dichte 20 °C/20 °C</v>
      </c>
      <c r="B45" s="110"/>
      <c r="C45" s="110"/>
      <c r="D45" s="110"/>
      <c r="E45" s="110"/>
      <c r="F45" s="110"/>
      <c r="G45" s="110"/>
      <c r="H45" s="110"/>
      <c r="I45" s="64" t="b">
        <f>ISBLANK(VLOOKUP(F20,RelativeDichte!A3:C17,3))</f>
        <v>1</v>
      </c>
    </row>
    <row r="46" spans="1:9" s="19" customFormat="1" ht="34.200000000000003" customHeight="1" x14ac:dyDescent="0.5">
      <c r="A46" s="91" t="str">
        <f>IF(F20=H20,"bitte eingeben:",IF(I45,"","Art der Modifikation:"))</f>
        <v/>
      </c>
      <c r="B46" s="112"/>
      <c r="C46" s="112"/>
      <c r="D46" s="112"/>
      <c r="E46" s="112"/>
      <c r="F46" s="112"/>
      <c r="G46" s="112"/>
      <c r="H46" s="112"/>
      <c r="I46" s="64"/>
    </row>
    <row r="47" spans="1:9" s="19" customFormat="1" ht="25.2" customHeight="1" x14ac:dyDescent="0.5">
      <c r="A47" s="90" t="str">
        <f>Alkohol!A1</f>
        <v>Alkohol</v>
      </c>
      <c r="B47" s="110"/>
      <c r="C47" s="110"/>
      <c r="D47" s="110"/>
      <c r="E47" s="110"/>
      <c r="F47" s="110"/>
      <c r="G47" s="110"/>
      <c r="H47" s="110"/>
      <c r="I47" s="64" t="b">
        <f>ISBLANK(VLOOKUP(F21,Alkohol!A3:C30,3))</f>
        <v>1</v>
      </c>
    </row>
    <row r="48" spans="1:9" s="19" customFormat="1" ht="34.200000000000003" customHeight="1" x14ac:dyDescent="0.5">
      <c r="A48" s="91" t="str">
        <f>IF(F21=H21,"bitte eingeben:",IF(I47,"","Art der Modifikation:"))</f>
        <v/>
      </c>
      <c r="B48" s="112"/>
      <c r="C48" s="112"/>
      <c r="D48" s="112"/>
      <c r="E48" s="112"/>
      <c r="F48" s="112"/>
      <c r="G48" s="112"/>
      <c r="H48" s="112"/>
      <c r="I48" s="64"/>
    </row>
    <row r="49" spans="1:9" s="19" customFormat="1" ht="35.1" customHeight="1" x14ac:dyDescent="0.5">
      <c r="A49" s="90" t="s">
        <v>92</v>
      </c>
      <c r="B49" s="110"/>
      <c r="C49" s="110"/>
      <c r="D49" s="110"/>
      <c r="E49" s="110"/>
      <c r="F49" s="110"/>
      <c r="G49" s="110"/>
      <c r="H49" s="110"/>
      <c r="I49" s="64" t="b">
        <f>ISBLANK(VLOOKUP(F22,Parameter3a!A3:C8,3))</f>
        <v>1</v>
      </c>
    </row>
    <row r="50" spans="1:9" s="19" customFormat="1" ht="34.200000000000003" customHeight="1" x14ac:dyDescent="0.5">
      <c r="A50" s="91" t="str">
        <f>IF(F22=H22,"bitte eingeben:",IF(I49,"","Art der Modifikation:"))</f>
        <v/>
      </c>
      <c r="B50" s="112"/>
      <c r="C50" s="112"/>
      <c r="D50" s="112"/>
      <c r="E50" s="112"/>
      <c r="F50" s="112"/>
      <c r="G50" s="112"/>
      <c r="H50" s="112"/>
      <c r="I50" s="64"/>
    </row>
    <row r="51" spans="1:9" s="19" customFormat="1" ht="25.2" customHeight="1" x14ac:dyDescent="0.5">
      <c r="A51" s="91" t="str">
        <f>IF(F22&lt;H22+1,"Wurde die Probe belichtet?","")</f>
        <v/>
      </c>
      <c r="B51" s="118"/>
      <c r="C51" s="118"/>
      <c r="D51" s="118"/>
      <c r="E51" s="118"/>
      <c r="F51" s="118"/>
      <c r="G51" s="118"/>
      <c r="H51" s="118"/>
      <c r="I51" s="64"/>
    </row>
    <row r="52" spans="1:9" s="19" customFormat="1" ht="35.1" customHeight="1" x14ac:dyDescent="0.5">
      <c r="A52" s="90" t="s">
        <v>93</v>
      </c>
      <c r="B52" s="110"/>
      <c r="C52" s="110"/>
      <c r="D52" s="110"/>
      <c r="E52" s="110"/>
      <c r="F52" s="110"/>
      <c r="G52" s="110"/>
      <c r="H52" s="110"/>
      <c r="I52" s="64" t="b">
        <f>ISBLANK(VLOOKUP(F23,Parameter3b!A3:C10,3))</f>
        <v>1</v>
      </c>
    </row>
    <row r="53" spans="1:9" s="19" customFormat="1" ht="34.200000000000003" customHeight="1" x14ac:dyDescent="0.5">
      <c r="A53" s="91" t="str">
        <f>IF(F23=I22,"bitte eingeben:",IF(I52,"","Art der Modifikation:"))</f>
        <v/>
      </c>
      <c r="B53" s="112"/>
      <c r="C53" s="112"/>
      <c r="D53" s="112"/>
      <c r="E53" s="112"/>
      <c r="F53" s="112"/>
      <c r="G53" s="112"/>
      <c r="H53" s="112"/>
      <c r="I53" s="64"/>
    </row>
    <row r="54" spans="1:9" s="19" customFormat="1" ht="25.2" customHeight="1" x14ac:dyDescent="0.5">
      <c r="A54" s="90" t="s">
        <v>96</v>
      </c>
      <c r="B54" s="110"/>
      <c r="C54" s="110"/>
      <c r="D54" s="110"/>
      <c r="E54" s="110"/>
      <c r="F54" s="110"/>
      <c r="G54" s="110"/>
      <c r="H54" s="110"/>
      <c r="I54" s="64" t="b">
        <f>ISBLANK(VLOOKUP(F24,Parameter4!A3:C19,3))</f>
        <v>1</v>
      </c>
    </row>
    <row r="55" spans="1:9" s="19" customFormat="1" ht="34.200000000000003" customHeight="1" x14ac:dyDescent="0.5">
      <c r="A55" s="91" t="str">
        <f>IF(F24=H24,"bitte eingeben:",IF(I54,"","Art der Modifikation:"))</f>
        <v/>
      </c>
      <c r="B55" s="112"/>
      <c r="C55" s="112"/>
      <c r="D55" s="112"/>
      <c r="E55" s="112"/>
      <c r="F55" s="112"/>
      <c r="G55" s="112"/>
      <c r="H55" s="112"/>
      <c r="I55" s="64"/>
    </row>
    <row r="56" spans="1:9" s="19" customFormat="1" ht="34.200000000000003" customHeight="1" x14ac:dyDescent="0.5">
      <c r="A56" s="91" t="str">
        <f>IF(F24&lt;H24+1,"Zusätzliche Hinweise:","")</f>
        <v/>
      </c>
      <c r="B56" s="112"/>
      <c r="C56" s="112"/>
      <c r="D56" s="112"/>
      <c r="E56" s="112"/>
      <c r="F56" s="112"/>
      <c r="G56" s="112"/>
      <c r="H56" s="112"/>
      <c r="I56" s="64"/>
    </row>
    <row r="57" spans="1:9" ht="7.95" hidden="1" customHeight="1" x14ac:dyDescent="0.45">
      <c r="I57" s="30"/>
    </row>
    <row r="58" spans="1:9" ht="34.950000000000003" hidden="1" customHeight="1" x14ac:dyDescent="0.45">
      <c r="A58" s="57" t="s">
        <v>277</v>
      </c>
      <c r="I58" s="30"/>
    </row>
    <row r="59" spans="1:9" s="19" customFormat="1" ht="25.2" customHeight="1" x14ac:dyDescent="0.5">
      <c r="A59" s="90" t="str">
        <f>A32</f>
        <v>Extrakt</v>
      </c>
      <c r="B59" s="110"/>
      <c r="C59" s="110"/>
      <c r="D59" s="110"/>
      <c r="E59" s="110"/>
      <c r="F59" s="110"/>
      <c r="G59" s="110"/>
      <c r="H59" s="110"/>
      <c r="I59" s="64" t="b">
        <f>ISBLANK(VLOOKUP(F32,Extrakt!A3:C27,3))</f>
        <v>1</v>
      </c>
    </row>
    <row r="60" spans="1:9" s="19" customFormat="1" ht="34.200000000000003" customHeight="1" x14ac:dyDescent="0.5">
      <c r="A60" s="91" t="str">
        <f>IF(F32=H32,"bitte eingeben:",IF(I59,"","Art der Modifikation:"))</f>
        <v/>
      </c>
      <c r="B60" s="112"/>
      <c r="C60" s="112"/>
      <c r="D60" s="112"/>
      <c r="E60" s="112"/>
      <c r="F60" s="112"/>
      <c r="G60" s="112"/>
      <c r="H60" s="112"/>
      <c r="I60" s="64"/>
    </row>
    <row r="61" spans="1:9" s="19" customFormat="1" ht="25.2" customHeight="1" x14ac:dyDescent="0.5">
      <c r="A61" s="90" t="str">
        <f>A33</f>
        <v>Glucose, wasserfrei</v>
      </c>
      <c r="B61" s="113"/>
      <c r="C61" s="113"/>
      <c r="D61" s="113"/>
      <c r="E61" s="113"/>
      <c r="F61" s="113"/>
      <c r="G61" s="113"/>
      <c r="H61" s="113"/>
      <c r="I61" s="64" t="b">
        <f>ISBLANK(VLOOKUP(F33,'Sac-Glu-Fru'!A3:C29,3))</f>
        <v>1</v>
      </c>
    </row>
    <row r="62" spans="1:9" s="19" customFormat="1" ht="34.200000000000003" customHeight="1" x14ac:dyDescent="0.5">
      <c r="A62" s="91" t="str">
        <f>IF(F33=H33,"bitte eingeben:",IF(I61,"","Art der Modifikation:"))</f>
        <v/>
      </c>
      <c r="B62" s="112"/>
      <c r="C62" s="112"/>
      <c r="D62" s="112"/>
      <c r="E62" s="112"/>
      <c r="F62" s="112"/>
      <c r="G62" s="112"/>
      <c r="H62" s="112"/>
      <c r="I62" s="64"/>
    </row>
    <row r="63" spans="1:9" s="19" customFormat="1" ht="25.2" customHeight="1" x14ac:dyDescent="0.5">
      <c r="A63" s="90" t="str">
        <f>A34</f>
        <v>Fructose, wasserfrei</v>
      </c>
      <c r="B63" s="113"/>
      <c r="C63" s="113"/>
      <c r="D63" s="113"/>
      <c r="E63" s="113"/>
      <c r="F63" s="113"/>
      <c r="G63" s="113"/>
      <c r="H63" s="113"/>
      <c r="I63" s="64" t="b">
        <f>ISBLANK(VLOOKUP(F34,'Sac-Glu-Fru'!A3:C29,3))</f>
        <v>1</v>
      </c>
    </row>
    <row r="64" spans="1:9" s="19" customFormat="1" ht="34.200000000000003" customHeight="1" x14ac:dyDescent="0.5">
      <c r="A64" s="91" t="str">
        <f>IF(F34=H34,"bitte eingeben:",IF(I63,"","Art der Modifikation:"))</f>
        <v/>
      </c>
      <c r="B64" s="112"/>
      <c r="C64" s="112"/>
      <c r="D64" s="112"/>
      <c r="E64" s="112"/>
      <c r="F64" s="112"/>
      <c r="G64" s="112"/>
      <c r="H64" s="112"/>
      <c r="I64" s="64"/>
    </row>
    <row r="65" spans="1:9" s="19" customFormat="1" ht="25.2" customHeight="1" x14ac:dyDescent="0.5">
      <c r="A65" s="90" t="str">
        <f>A35</f>
        <v>Saccharose, wasserfrei</v>
      </c>
      <c r="B65" s="113"/>
      <c r="C65" s="113"/>
      <c r="D65" s="113"/>
      <c r="E65" s="113"/>
      <c r="F65" s="113"/>
      <c r="G65" s="113"/>
      <c r="H65" s="113"/>
      <c r="I65" s="64" t="b">
        <f>ISBLANK(VLOOKUP(F35,'Sac-Glu-Fru'!A3:C29,3))</f>
        <v>1</v>
      </c>
    </row>
    <row r="66" spans="1:9" s="19" customFormat="1" ht="34.200000000000003" customHeight="1" x14ac:dyDescent="0.5">
      <c r="A66" s="91" t="str">
        <f>IF(F35=H35,"bitte eingeben:",IF(I65,"","Art der Modifikation:"))</f>
        <v/>
      </c>
      <c r="B66" s="112"/>
      <c r="C66" s="112"/>
      <c r="D66" s="112"/>
      <c r="E66" s="112"/>
      <c r="F66" s="112"/>
      <c r="G66" s="112"/>
      <c r="H66" s="112"/>
      <c r="I66" s="64"/>
    </row>
    <row r="67" spans="1:9" s="19" customFormat="1" ht="25.2" hidden="1" customHeight="1" x14ac:dyDescent="0.5">
      <c r="A67" s="90" t="s">
        <v>275</v>
      </c>
      <c r="B67" s="110"/>
      <c r="C67" s="110"/>
      <c r="D67" s="110"/>
      <c r="E67" s="110"/>
      <c r="F67" s="110"/>
      <c r="G67" s="110"/>
      <c r="H67" s="110"/>
      <c r="I67" s="64" t="b">
        <f>ISBLANK(VLOOKUP(F36,Farbstoffe_qual!A3:C30,3))</f>
        <v>1</v>
      </c>
    </row>
    <row r="68" spans="1:9" s="19" customFormat="1" ht="40.1" hidden="1" customHeight="1" x14ac:dyDescent="0.5">
      <c r="A68" s="91" t="str">
        <f>IF(F36=H36,"bitte eingeben:",IF(I67,"","Art der Modifikation:"))</f>
        <v/>
      </c>
      <c r="B68" s="111"/>
      <c r="C68" s="111"/>
      <c r="D68" s="111"/>
      <c r="E68" s="111"/>
      <c r="F68" s="111"/>
      <c r="G68" s="111"/>
      <c r="H68" s="111"/>
    </row>
    <row r="69" spans="1:9" s="19" customFormat="1" ht="25.2" hidden="1" customHeight="1" x14ac:dyDescent="0.5">
      <c r="A69" s="90" t="s">
        <v>276</v>
      </c>
      <c r="B69" s="110"/>
      <c r="C69" s="110"/>
      <c r="D69" s="110"/>
      <c r="E69" s="110"/>
      <c r="F69" s="110"/>
      <c r="G69" s="110"/>
      <c r="H69" s="110"/>
      <c r="I69" s="64" t="b">
        <f>ISBLANK(VLOOKUP(F40,Farbstoffe_quan!A3:C24,3))</f>
        <v>1</v>
      </c>
    </row>
    <row r="70" spans="1:9" s="19" customFormat="1" ht="40.1" hidden="1" customHeight="1" x14ac:dyDescent="0.5">
      <c r="A70" s="91" t="str">
        <f>IF(F40=H40,"bitte eingeben:",IF(I69,"","Art der Modifikation:"))</f>
        <v/>
      </c>
      <c r="B70" s="111"/>
      <c r="C70" s="111"/>
      <c r="D70" s="111"/>
      <c r="E70" s="111"/>
      <c r="F70" s="111"/>
      <c r="G70" s="111"/>
      <c r="H70" s="111"/>
    </row>
    <row r="71" spans="1:9" s="19" customFormat="1" ht="25.2" hidden="1" customHeight="1" x14ac:dyDescent="0.5">
      <c r="A71" s="90"/>
      <c r="B71" s="110"/>
      <c r="C71" s="110"/>
      <c r="D71" s="110"/>
      <c r="E71" s="110"/>
      <c r="F71" s="110"/>
      <c r="G71" s="110"/>
      <c r="H71" s="110"/>
      <c r="I71" s="64" t="b">
        <f>ISBLANK(VLOOKUP(F43,'Sac-Glu-Fru'!A3:C29,3))</f>
        <v>1</v>
      </c>
    </row>
    <row r="72" spans="1:9" s="19" customFormat="1" ht="40.1" hidden="1" customHeight="1" x14ac:dyDescent="0.5">
      <c r="A72" s="91" t="str">
        <f>IF(F43=H43,"bitte eingeben:",IF(I71,"","Art der Modifikation:"))</f>
        <v/>
      </c>
      <c r="B72" s="111"/>
      <c r="C72" s="111"/>
      <c r="D72" s="111"/>
      <c r="E72" s="111"/>
      <c r="F72" s="111"/>
      <c r="G72" s="111"/>
      <c r="H72" s="111"/>
    </row>
    <row r="73" spans="1:9" s="19" customFormat="1" ht="15.35" x14ac:dyDescent="0.5"/>
  </sheetData>
  <sheetProtection algorithmName="SHA-512" hashValue="VFrIpKSaFJRh+C4rGBlELtynqIC3ik1qf5dD2bltyPqD18jiOdisYVXwwFO+CJch5UCbXxyfRgpS0pIwPJulmw==" saltValue="nGjGoIH7e8U7rYYKLvcbHw==" spinCount="100000" sheet="1" objects="1" scenarios="1"/>
  <mergeCells count="50">
    <mergeCell ref="I22:I23"/>
    <mergeCell ref="D22:D23"/>
    <mergeCell ref="E22:E23"/>
    <mergeCell ref="G22:G23"/>
    <mergeCell ref="A22:A23"/>
    <mergeCell ref="B22:B23"/>
    <mergeCell ref="C22:C23"/>
    <mergeCell ref="A17:G17"/>
    <mergeCell ref="D36:E36"/>
    <mergeCell ref="D37:E37"/>
    <mergeCell ref="A7:H7"/>
    <mergeCell ref="A8:H8"/>
    <mergeCell ref="A9:H9"/>
    <mergeCell ref="A10:H10"/>
    <mergeCell ref="A11:H11"/>
    <mergeCell ref="A12:H12"/>
    <mergeCell ref="B4:C4"/>
    <mergeCell ref="A13:H13"/>
    <mergeCell ref="A14:H14"/>
    <mergeCell ref="B56:H56"/>
    <mergeCell ref="B54:H54"/>
    <mergeCell ref="B55:H55"/>
    <mergeCell ref="B50:H50"/>
    <mergeCell ref="B53:H53"/>
    <mergeCell ref="A16:H16"/>
    <mergeCell ref="B48:H48"/>
    <mergeCell ref="A15:F15"/>
    <mergeCell ref="B51:H51"/>
    <mergeCell ref="B45:H45"/>
    <mergeCell ref="B46:H46"/>
    <mergeCell ref="B47:H47"/>
    <mergeCell ref="H22:H23"/>
    <mergeCell ref="B72:H72"/>
    <mergeCell ref="B59:H59"/>
    <mergeCell ref="B60:H60"/>
    <mergeCell ref="B67:H67"/>
    <mergeCell ref="B68:H68"/>
    <mergeCell ref="B69:H69"/>
    <mergeCell ref="B70:H70"/>
    <mergeCell ref="B61:H61"/>
    <mergeCell ref="B63:H63"/>
    <mergeCell ref="B65:H65"/>
    <mergeCell ref="B66:H66"/>
    <mergeCell ref="B64:H64"/>
    <mergeCell ref="B62:H62"/>
    <mergeCell ref="D38:E38"/>
    <mergeCell ref="D39:E39"/>
    <mergeCell ref="B52:H52"/>
    <mergeCell ref="B49:H49"/>
    <mergeCell ref="B71:H71"/>
  </mergeCells>
  <phoneticPr fontId="0" type="noConversion"/>
  <conditionalFormatting sqref="H20:H24 H27:H28">
    <cfRule type="cellIs" dxfId="43" priority="40" stopIfTrue="1" operator="equal">
      <formula>6</formula>
    </cfRule>
  </conditionalFormatting>
  <conditionalFormatting sqref="J20:J28">
    <cfRule type="cellIs" dxfId="42" priority="41" stopIfTrue="1" operator="equal">
      <formula>15</formula>
    </cfRule>
  </conditionalFormatting>
  <conditionalFormatting sqref="I20:I21 I24:I28">
    <cfRule type="cellIs" dxfId="41" priority="42" stopIfTrue="1" operator="equal">
      <formula>11</formula>
    </cfRule>
  </conditionalFormatting>
  <conditionalFormatting sqref="G20:G21 G24:G43">
    <cfRule type="cellIs" dxfId="40" priority="43" stopIfTrue="1" operator="equal">
      <formula>10</formula>
    </cfRule>
  </conditionalFormatting>
  <conditionalFormatting sqref="F20">
    <cfRule type="expression" dxfId="39" priority="44" stopIfTrue="1">
      <formula>$F$20-$H$20=1</formula>
    </cfRule>
  </conditionalFormatting>
  <conditionalFormatting sqref="F21">
    <cfRule type="expression" dxfId="38" priority="45" stopIfTrue="1">
      <formula>$F$21-$H$21=1</formula>
    </cfRule>
  </conditionalFormatting>
  <conditionalFormatting sqref="G22:G23">
    <cfRule type="cellIs" dxfId="37" priority="46" stopIfTrue="1" operator="equal">
      <formula>3</formula>
    </cfRule>
  </conditionalFormatting>
  <conditionalFormatting sqref="A56">
    <cfRule type="expression" dxfId="36" priority="47" stopIfTrue="1">
      <formula>F24&lt;(H24+1)</formula>
    </cfRule>
  </conditionalFormatting>
  <conditionalFormatting sqref="B51:H51">
    <cfRule type="expression" dxfId="35" priority="48" stopIfTrue="1">
      <formula>F22&lt;(H22+1)</formula>
    </cfRule>
  </conditionalFormatting>
  <conditionalFormatting sqref="B53:H53">
    <cfRule type="expression" dxfId="34" priority="49" stopIfTrue="1">
      <formula>OR($F$23-$I$22=0,NOT($I$52))</formula>
    </cfRule>
  </conditionalFormatting>
  <conditionalFormatting sqref="B50:H50">
    <cfRule type="expression" dxfId="33" priority="50" stopIfTrue="1">
      <formula>OR($F$22-$H$22=0,NOT($I$49))</formula>
    </cfRule>
  </conditionalFormatting>
  <conditionalFormatting sqref="B47:H47">
    <cfRule type="expression" dxfId="32" priority="51" stopIfTrue="1">
      <formula>OR($F$21-$H$21=0,NOT($I$46))</formula>
    </cfRule>
  </conditionalFormatting>
  <conditionalFormatting sqref="B45:H45">
    <cfRule type="expression" dxfId="31" priority="52" stopIfTrue="1">
      <formula>OR($F$20-$H$20=0,NOT($I$44))</formula>
    </cfRule>
  </conditionalFormatting>
  <conditionalFormatting sqref="B55:H55">
    <cfRule type="expression" dxfId="30" priority="53" stopIfTrue="1">
      <formula>OR($F$24-$H$24=0,NOT($I$54))</formula>
    </cfRule>
  </conditionalFormatting>
  <conditionalFormatting sqref="B56:H56">
    <cfRule type="expression" dxfId="29" priority="54" stopIfTrue="1">
      <formula>OR($F$24-$H$24&lt;=0,NOT($I$54))</formula>
    </cfRule>
  </conditionalFormatting>
  <conditionalFormatting sqref="F22">
    <cfRule type="expression" dxfId="28" priority="55" stopIfTrue="1">
      <formula>$F$22-$H$22=1</formula>
    </cfRule>
  </conditionalFormatting>
  <conditionalFormatting sqref="F23">
    <cfRule type="expression" dxfId="27" priority="56" stopIfTrue="1">
      <formula>$F$23-$I$22=1</formula>
    </cfRule>
  </conditionalFormatting>
  <conditionalFormatting sqref="I22:I23">
    <cfRule type="cellIs" dxfId="26" priority="57" stopIfTrue="1" operator="equal">
      <formula>7</formula>
    </cfRule>
  </conditionalFormatting>
  <conditionalFormatting sqref="F24:F31">
    <cfRule type="expression" dxfId="25" priority="58" stopIfTrue="1">
      <formula>$F$24-$H$24=1</formula>
    </cfRule>
  </conditionalFormatting>
  <conditionalFormatting sqref="F32:F35">
    <cfRule type="expression" dxfId="24" priority="35" stopIfTrue="1">
      <formula>$F$32-$H$32=1</formula>
    </cfRule>
  </conditionalFormatting>
  <conditionalFormatting sqref="B68:H68">
    <cfRule type="expression" dxfId="23" priority="32" stopIfTrue="1">
      <formula>OR($F$36-$H$36=0,NOT($I$67))</formula>
    </cfRule>
  </conditionalFormatting>
  <conditionalFormatting sqref="B62:H62">
    <cfRule type="expression" dxfId="22" priority="33" stopIfTrue="1">
      <formula>OR($F$33-$H$33=0,NOT($I$61))</formula>
    </cfRule>
  </conditionalFormatting>
  <conditionalFormatting sqref="B72:H72">
    <cfRule type="expression" dxfId="21" priority="30" stopIfTrue="1">
      <formula>OR($F$21-$H$21=0,NOT($I$46))</formula>
    </cfRule>
  </conditionalFormatting>
  <conditionalFormatting sqref="B70:H70">
    <cfRule type="expression" dxfId="20" priority="31" stopIfTrue="1">
      <formula>OR($F$40-$H$40=0,NOT($I$69))</formula>
    </cfRule>
  </conditionalFormatting>
  <conditionalFormatting sqref="B48:H48">
    <cfRule type="expression" dxfId="19" priority="27" stopIfTrue="1">
      <formula>OR($F$21-$H$21=0,NOT($I$47))</formula>
    </cfRule>
  </conditionalFormatting>
  <conditionalFormatting sqref="B46:H46">
    <cfRule type="expression" dxfId="18" priority="26" stopIfTrue="1">
      <formula>OR($F$20-$H$20=0,NOT($I$45))</formula>
    </cfRule>
  </conditionalFormatting>
  <conditionalFormatting sqref="G36:G42">
    <cfRule type="cellIs" dxfId="17" priority="24" stopIfTrue="1" operator="equal">
      <formula>4</formula>
    </cfRule>
  </conditionalFormatting>
  <conditionalFormatting sqref="G43">
    <cfRule type="cellIs" dxfId="16" priority="23" stopIfTrue="1" operator="equal">
      <formula>4</formula>
    </cfRule>
  </conditionalFormatting>
  <conditionalFormatting sqref="C36">
    <cfRule type="cellIs" dxfId="15" priority="22" stopIfTrue="1" operator="equal">
      <formula>4</formula>
    </cfRule>
  </conditionalFormatting>
  <conditionalFormatting sqref="C37">
    <cfRule type="cellIs" dxfId="14" priority="21" stopIfTrue="1" operator="equal">
      <formula>4</formula>
    </cfRule>
  </conditionalFormatting>
  <conditionalFormatting sqref="C38">
    <cfRule type="cellIs" dxfId="13" priority="20" stopIfTrue="1" operator="equal">
      <formula>4</formula>
    </cfRule>
  </conditionalFormatting>
  <conditionalFormatting sqref="C39">
    <cfRule type="cellIs" dxfId="12" priority="19" stopIfTrue="1" operator="equal">
      <formula>4</formula>
    </cfRule>
  </conditionalFormatting>
  <conditionalFormatting sqref="F41">
    <cfRule type="expression" dxfId="11" priority="17" stopIfTrue="1">
      <formula>$F$41-$H$41=1</formula>
    </cfRule>
  </conditionalFormatting>
  <conditionalFormatting sqref="F42">
    <cfRule type="expression" dxfId="10" priority="16" stopIfTrue="1">
      <formula>$F$42-$H$43=1</formula>
    </cfRule>
  </conditionalFormatting>
  <conditionalFormatting sqref="F43">
    <cfRule type="expression" dxfId="9" priority="15" stopIfTrue="1">
      <formula>$F$43-$H$43=1</formula>
    </cfRule>
  </conditionalFormatting>
  <conditionalFormatting sqref="H36:H43">
    <cfRule type="cellIs" dxfId="8" priority="11" stopIfTrue="1" operator="equal">
      <formula>6</formula>
    </cfRule>
  </conditionalFormatting>
  <conditionalFormatting sqref="F37">
    <cfRule type="expression" dxfId="7" priority="10" stopIfTrue="1">
      <formula>$F$37-$H$37=1</formula>
    </cfRule>
  </conditionalFormatting>
  <conditionalFormatting sqref="F39">
    <cfRule type="expression" dxfId="6" priority="9" stopIfTrue="1">
      <formula>$F$39-$H$39=1</formula>
    </cfRule>
  </conditionalFormatting>
  <conditionalFormatting sqref="F36">
    <cfRule type="expression" dxfId="5" priority="8" stopIfTrue="1">
      <formula>$F$36-$H$36=1</formula>
    </cfRule>
  </conditionalFormatting>
  <conditionalFormatting sqref="F38">
    <cfRule type="expression" dxfId="4" priority="7" stopIfTrue="1">
      <formula>$F$38-$H$38=1</formula>
    </cfRule>
  </conditionalFormatting>
  <conditionalFormatting sqref="F40">
    <cfRule type="expression" dxfId="3" priority="6" stopIfTrue="1">
      <formula>$F$40-$H$40=1</formula>
    </cfRule>
  </conditionalFormatting>
  <conditionalFormatting sqref="B66:H66">
    <cfRule type="expression" dxfId="2" priority="3" stopIfTrue="1">
      <formula>OR($F$33-$H$33=0,NOT($I$65))</formula>
    </cfRule>
  </conditionalFormatting>
  <conditionalFormatting sqref="B60:H60">
    <cfRule type="expression" dxfId="1" priority="2" stopIfTrue="1">
      <formula>OR($F$32-$H$32=0,NOT($I$59))</formula>
    </cfRule>
  </conditionalFormatting>
  <conditionalFormatting sqref="B64:H64">
    <cfRule type="expression" dxfId="0" priority="1" stopIfTrue="1">
      <formula>OR($F$34-$H$34=0,NOT($I$63))</formula>
    </cfRule>
  </conditionalFormatting>
  <hyperlinks>
    <hyperlink ref="B4" r:id="rId1" xr:uid="{00000000-0004-0000-0800-000000000000}"/>
  </hyperlinks>
  <pageMargins left="0.78740157480314965"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6" max="16383" man="1"/>
    <brk id="4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0</xdr:colOff>
                    <xdr:row>44</xdr:row>
                    <xdr:rowOff>16933</xdr:rowOff>
                  </from>
                  <to>
                    <xdr:col>8</xdr:col>
                    <xdr:colOff>0</xdr:colOff>
                    <xdr:row>44</xdr:row>
                    <xdr:rowOff>304800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0</xdr:colOff>
                    <xdr:row>46</xdr:row>
                    <xdr:rowOff>16933</xdr:rowOff>
                  </from>
                  <to>
                    <xdr:col>8</xdr:col>
                    <xdr:colOff>0</xdr:colOff>
                    <xdr:row>46</xdr:row>
                    <xdr:rowOff>304800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0</xdr:colOff>
                    <xdr:row>48</xdr:row>
                    <xdr:rowOff>84667</xdr:rowOff>
                  </from>
                  <to>
                    <xdr:col>8</xdr:col>
                    <xdr:colOff>0</xdr:colOff>
                    <xdr:row>48</xdr:row>
                    <xdr:rowOff>364067</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0</xdr:colOff>
                    <xdr:row>53</xdr:row>
                    <xdr:rowOff>16933</xdr:rowOff>
                  </from>
                  <to>
                    <xdr:col>8</xdr:col>
                    <xdr:colOff>0</xdr:colOff>
                    <xdr:row>53</xdr:row>
                    <xdr:rowOff>304800</xdr:rowOff>
                  </to>
                </anchor>
              </controlPr>
            </control>
          </mc:Choice>
        </mc:AlternateContent>
        <mc:AlternateContent xmlns:mc="http://schemas.openxmlformats.org/markup-compatibility/2006">
          <mc:Choice Requires="x14">
            <control shapeId="2104" r:id="rId9" name="Drop Down 56">
              <controlPr locked="0" defaultSize="0" autoLine="0" autoPict="0">
                <anchor moveWithCells="1">
                  <from>
                    <xdr:col>1</xdr:col>
                    <xdr:colOff>0</xdr:colOff>
                    <xdr:row>50</xdr:row>
                    <xdr:rowOff>38100</xdr:rowOff>
                  </from>
                  <to>
                    <xdr:col>1</xdr:col>
                    <xdr:colOff>541867</xdr:colOff>
                    <xdr:row>51</xdr:row>
                    <xdr:rowOff>0</xdr:rowOff>
                  </to>
                </anchor>
              </controlPr>
            </control>
          </mc:Choice>
        </mc:AlternateContent>
        <mc:AlternateContent xmlns:mc="http://schemas.openxmlformats.org/markup-compatibility/2006">
          <mc:Choice Requires="x14">
            <control shapeId="2116" r:id="rId10" name="Drop Down 68">
              <controlPr locked="0" defaultSize="0" autoLine="0" autoPict="0">
                <anchor moveWithCells="1">
                  <from>
                    <xdr:col>1</xdr:col>
                    <xdr:colOff>0</xdr:colOff>
                    <xdr:row>51</xdr:row>
                    <xdr:rowOff>38100</xdr:rowOff>
                  </from>
                  <to>
                    <xdr:col>8</xdr:col>
                    <xdr:colOff>0</xdr:colOff>
                    <xdr:row>51</xdr:row>
                    <xdr:rowOff>304800</xdr:rowOff>
                  </to>
                </anchor>
              </controlPr>
            </control>
          </mc:Choice>
        </mc:AlternateContent>
        <mc:AlternateContent xmlns:mc="http://schemas.openxmlformats.org/markup-compatibility/2006">
          <mc:Choice Requires="x14">
            <control shapeId="2123" r:id="rId11" name="Drop Down 75">
              <controlPr locked="0" defaultSize="0" autoLine="0" autoPict="0">
                <anchor moveWithCells="1">
                  <from>
                    <xdr:col>6</xdr:col>
                    <xdr:colOff>38100</xdr:colOff>
                    <xdr:row>14</xdr:row>
                    <xdr:rowOff>105833</xdr:rowOff>
                  </from>
                  <to>
                    <xdr:col>6</xdr:col>
                    <xdr:colOff>897467</xdr:colOff>
                    <xdr:row>14</xdr:row>
                    <xdr:rowOff>381000</xdr:rowOff>
                  </to>
                </anchor>
              </controlPr>
            </control>
          </mc:Choice>
        </mc:AlternateContent>
        <mc:AlternateContent xmlns:mc="http://schemas.openxmlformats.org/markup-compatibility/2006">
          <mc:Choice Requires="x14">
            <control shapeId="2153" r:id="rId12" name="Drop Down 105">
              <controlPr locked="0" defaultSize="0" autoLine="0" autoPict="0">
                <anchor moveWithCells="1">
                  <from>
                    <xdr:col>1</xdr:col>
                    <xdr:colOff>0</xdr:colOff>
                    <xdr:row>58</xdr:row>
                    <xdr:rowOff>8467</xdr:rowOff>
                  </from>
                  <to>
                    <xdr:col>8</xdr:col>
                    <xdr:colOff>0</xdr:colOff>
                    <xdr:row>58</xdr:row>
                    <xdr:rowOff>287867</xdr:rowOff>
                  </to>
                </anchor>
              </controlPr>
            </control>
          </mc:Choice>
        </mc:AlternateContent>
        <mc:AlternateContent xmlns:mc="http://schemas.openxmlformats.org/markup-compatibility/2006">
          <mc:Choice Requires="x14">
            <control shapeId="2154" r:id="rId13" name="Drop Down 106">
              <controlPr locked="0" defaultSize="0" autoLine="0" autoPict="0">
                <anchor moveWithCells="1">
                  <from>
                    <xdr:col>1</xdr:col>
                    <xdr:colOff>0</xdr:colOff>
                    <xdr:row>60</xdr:row>
                    <xdr:rowOff>8467</xdr:rowOff>
                  </from>
                  <to>
                    <xdr:col>8</xdr:col>
                    <xdr:colOff>0</xdr:colOff>
                    <xdr:row>60</xdr:row>
                    <xdr:rowOff>287867</xdr:rowOff>
                  </to>
                </anchor>
              </controlPr>
            </control>
          </mc:Choice>
        </mc:AlternateContent>
        <mc:AlternateContent xmlns:mc="http://schemas.openxmlformats.org/markup-compatibility/2006">
          <mc:Choice Requires="x14">
            <control shapeId="2155" r:id="rId14" name="Drop Down 107">
              <controlPr locked="0" defaultSize="0" autoLine="0" autoPict="0">
                <anchor moveWithCells="1">
                  <from>
                    <xdr:col>1</xdr:col>
                    <xdr:colOff>0</xdr:colOff>
                    <xdr:row>62</xdr:row>
                    <xdr:rowOff>8467</xdr:rowOff>
                  </from>
                  <to>
                    <xdr:col>8</xdr:col>
                    <xdr:colOff>0</xdr:colOff>
                    <xdr:row>62</xdr:row>
                    <xdr:rowOff>287867</xdr:rowOff>
                  </to>
                </anchor>
              </controlPr>
            </control>
          </mc:Choice>
        </mc:AlternateContent>
        <mc:AlternateContent xmlns:mc="http://schemas.openxmlformats.org/markup-compatibility/2006">
          <mc:Choice Requires="x14">
            <control shapeId="2156" r:id="rId15" name="Drop Down 108">
              <controlPr locked="0" defaultSize="0" autoLine="0" autoPict="0">
                <anchor moveWithCells="1">
                  <from>
                    <xdr:col>1</xdr:col>
                    <xdr:colOff>0</xdr:colOff>
                    <xdr:row>64</xdr:row>
                    <xdr:rowOff>8467</xdr:rowOff>
                  </from>
                  <to>
                    <xdr:col>8</xdr:col>
                    <xdr:colOff>0</xdr:colOff>
                    <xdr:row>64</xdr:row>
                    <xdr:rowOff>287867</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8</vt:i4>
      </vt:variant>
    </vt:vector>
  </HeadingPairs>
  <TitlesOfParts>
    <vt:vector size="29" baseType="lpstr">
      <vt:lpstr>Hints1</vt:lpstr>
      <vt:lpstr>Reporting</vt:lpstr>
      <vt:lpstr>Auswertung</vt:lpstr>
      <vt:lpstr>Datenübernahme</vt:lpstr>
      <vt:lpstr>Signifikanz</vt:lpstr>
      <vt:lpstr>Ausfüllhinweise</vt:lpstr>
      <vt:lpstr>Kontakt</vt:lpstr>
      <vt:lpstr>Teilnehmerdaten</vt:lpstr>
      <vt:lpstr>Ergebnisse</vt:lpstr>
      <vt:lpstr>Mitteilungen</vt:lpstr>
      <vt:lpstr>Sac-Glu-Fru</vt:lpstr>
      <vt:lpstr>Farbstoffe_qual</vt:lpstr>
      <vt:lpstr>Farbstoffe_quan</vt:lpstr>
      <vt:lpstr>Farbstoffe</vt:lpstr>
      <vt:lpstr>RelativeDichte</vt:lpstr>
      <vt:lpstr>Alkohol</vt:lpstr>
      <vt:lpstr>Parameter3a</vt:lpstr>
      <vt:lpstr>Parameter3b</vt:lpstr>
      <vt:lpstr>Parameter3c</vt:lpstr>
      <vt:lpstr>Parameter4</vt:lpstr>
      <vt:lpstr>Extrakt</vt:lpstr>
      <vt:lpstr>Auswertung!_ftn1</vt:lpstr>
      <vt:lpstr>Hints1!_ftnref1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LVU</cp:lastModifiedBy>
  <cp:lastPrinted>2021-03-05T19:57:44Z</cp:lastPrinted>
  <dcterms:created xsi:type="dcterms:W3CDTF">2005-02-14T18:41:01Z</dcterms:created>
  <dcterms:modified xsi:type="dcterms:W3CDTF">2023-02-26T21:21:31Z</dcterms:modified>
</cp:coreProperties>
</file>